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Упр ветер політики\"/>
    </mc:Choice>
  </mc:AlternateContent>
  <bookViews>
    <workbookView xWindow="0" yWindow="0" windowWidth="28800" windowHeight="12210" activeTab="2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3" l="1"/>
  <c r="F24" i="3"/>
  <c r="D24" i="3"/>
  <c r="G19" i="3"/>
  <c r="F19" i="3"/>
  <c r="D19" i="3"/>
  <c r="C35" i="2"/>
  <c r="D34" i="2"/>
  <c r="D35" i="2" s="1"/>
  <c r="C34" i="2"/>
  <c r="H33" i="2"/>
  <c r="G33" i="2"/>
  <c r="H32" i="2"/>
  <c r="G32" i="2"/>
  <c r="H31" i="2"/>
  <c r="G31" i="2"/>
  <c r="H30" i="2"/>
  <c r="G30" i="2"/>
  <c r="H29" i="2"/>
  <c r="G29" i="2"/>
  <c r="H28" i="2"/>
  <c r="G28" i="2"/>
  <c r="H27" i="2"/>
  <c r="G27" i="2"/>
  <c r="H26" i="2"/>
  <c r="G26" i="2"/>
  <c r="J15" i="2"/>
  <c r="J34" i="2" s="1"/>
  <c r="J35" i="2" s="1"/>
  <c r="I15" i="2"/>
  <c r="I34" i="2" s="1"/>
  <c r="I35" i="2" s="1"/>
  <c r="H15" i="2"/>
  <c r="F15" i="2"/>
  <c r="F34" i="2" s="1"/>
  <c r="F35" i="2" s="1"/>
  <c r="E15" i="2"/>
  <c r="G15" i="2" s="1"/>
  <c r="H14" i="2"/>
  <c r="H13" i="2"/>
  <c r="G13" i="2"/>
  <c r="H12" i="2"/>
  <c r="G12" i="2"/>
  <c r="H11" i="2"/>
  <c r="G11" i="2"/>
  <c r="H10" i="2"/>
  <c r="H9" i="2"/>
  <c r="G9" i="2"/>
  <c r="H8" i="2"/>
  <c r="G8" i="2"/>
  <c r="H7" i="2"/>
  <c r="G7" i="2"/>
  <c r="H6" i="2"/>
  <c r="G6" i="2"/>
  <c r="H5" i="2"/>
  <c r="H4" i="2"/>
  <c r="G4" i="2"/>
  <c r="K17" i="1"/>
  <c r="J17" i="1"/>
  <c r="G17" i="1"/>
  <c r="F17" i="1"/>
  <c r="D17" i="1"/>
  <c r="K16" i="1"/>
  <c r="J16" i="1"/>
  <c r="G16" i="1"/>
  <c r="F16" i="1"/>
  <c r="E16" i="1"/>
  <c r="E17" i="1" s="1"/>
  <c r="D16" i="1"/>
  <c r="I15" i="1"/>
  <c r="H15" i="1"/>
  <c r="I13" i="1"/>
  <c r="H13" i="1"/>
  <c r="S12" i="1"/>
  <c r="R12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I4" i="1"/>
  <c r="H4" i="1"/>
  <c r="E34" i="2" l="1"/>
  <c r="E35" i="2" s="1"/>
</calcChain>
</file>

<file path=xl/sharedStrings.xml><?xml version="1.0" encoding="utf-8"?>
<sst xmlns="http://schemas.openxmlformats.org/spreadsheetml/2006/main" count="120" uniqueCount="72">
  <si>
    <t>КФК</t>
  </si>
  <si>
    <t>Назва допомоги</t>
  </si>
  <si>
    <t>План на 2016 р.</t>
  </si>
  <si>
    <t xml:space="preserve"> 11.05.2016</t>
  </si>
  <si>
    <t>%</t>
  </si>
  <si>
    <t>зареєстровано</t>
  </si>
  <si>
    <t>к-ть (чол.)</t>
  </si>
  <si>
    <t>сума (тис.грн.)</t>
  </si>
  <si>
    <t>Компенсаційні виплати інвалідам на бензин,ремонт,техоблслуговування автотранспорту та транспортне обслуговування зг.постанови КМУ від 14.02.200  №228"Про порядок виплати та розміри грошових компенсацій на бензин, ремонт і техн.обс-ня автомобілі та трансп.обс-ня"</t>
  </si>
  <si>
    <t>Виплати на поховання учасників бойових дій та інвалідів війни зг.ЗУ "Про поховання і похону справу"та ЗУ "Про увічнення перемоги у великій ВВВ 1941-1945 рр."</t>
  </si>
  <si>
    <t>Пільги на медичне обслуговування громадянам,які постраждали внаслідок чорнобильської катастрофи</t>
  </si>
  <si>
    <t>Виплата компенсації реабілітованим</t>
  </si>
  <si>
    <t>Виплата одноразової адресної допомоги реабiлiтованим за ст.3 та потерпілим вiд полiтичних репресiй</t>
  </si>
  <si>
    <t>Виплата адресної грошової допомоги ветеранам УПА,вдовам(вдівцям) політв"язнів та вдовам(вдівцям) УПА</t>
  </si>
  <si>
    <t>Відшкодування витрат на поховання учасників національно-визвольних змагань</t>
  </si>
  <si>
    <t>Одноразова адресна допомоги від голови  ЛОДА</t>
  </si>
  <si>
    <t>оплачено</t>
  </si>
  <si>
    <t>Одноразова адресна допомоги від депутатів ЛОР</t>
  </si>
  <si>
    <t xml:space="preserve">Одноразова адресна допомога демобілізованим воїнамз АТО </t>
  </si>
  <si>
    <t>в т.ч.4 хвиля мобілізації</t>
  </si>
  <si>
    <t>Соціальна виплата дітям військовослужбовців,які загинули в зоні АТО</t>
  </si>
  <si>
    <t>Всього по КФК 090412</t>
  </si>
  <si>
    <t>Разом</t>
  </si>
  <si>
    <t>КЗ ЛОР "Центр моніторингу соціальних програм"</t>
  </si>
  <si>
    <t>КПК</t>
  </si>
  <si>
    <t>План на 2019 р.</t>
  </si>
  <si>
    <t>Компенсаційні виплати особам з інвалідністю на бензин,ремонт,технічне обслуговування автомобілів,мотоколясок і на транспортне обслуговування</t>
  </si>
  <si>
    <t>поштові</t>
  </si>
  <si>
    <t>Виплати на поховання учасників бойових дій та осіб з інваліднстю внаслідок війни</t>
  </si>
  <si>
    <t>Пільги на медичне обслуговування осіб,які постраждали внаслідок Чорнобильської катастрофи</t>
  </si>
  <si>
    <t>Виплата одноразової адресної допомоги реабiлiтованим за ст.3 та потерпілим вiд полiтичних репресiй та ветеранам УПА,вдовам(вдівцям) політв"язнів та вдовам(вдівцям) УПА</t>
  </si>
  <si>
    <t xml:space="preserve">Одноразова адресна допомога демобілізованим воїнам з АТО </t>
  </si>
  <si>
    <t>борг за 2018 рік</t>
  </si>
  <si>
    <t>в т.ч.5 хвиля мобілізації</t>
  </si>
  <si>
    <t>в т.ч.6 хвиля мобілізації</t>
  </si>
  <si>
    <t>добровольці</t>
  </si>
  <si>
    <t>контрактники</t>
  </si>
  <si>
    <r>
      <rPr>
        <sz val="9"/>
        <color theme="1"/>
        <rFont val="Times New Roman"/>
        <family val="1"/>
        <charset val="204"/>
      </rPr>
      <t xml:space="preserve">Одноразова адресна допомога демобілізованим воїнам з АТО </t>
    </r>
    <r>
      <rPr>
        <b/>
        <sz val="9"/>
        <color theme="1"/>
        <rFont val="Times New Roman"/>
        <family val="1"/>
        <charset val="204"/>
      </rPr>
      <t>2015р.</t>
    </r>
  </si>
  <si>
    <t>оплата</t>
  </si>
  <si>
    <r>
      <rPr>
        <sz val="9"/>
        <color theme="1"/>
        <rFont val="Times New Roman"/>
        <family val="1"/>
        <charset val="204"/>
      </rPr>
      <t xml:space="preserve">Одноразова адресна допомога демобілізованим воїнам з АТО  </t>
    </r>
    <r>
      <rPr>
        <b/>
        <sz val="9"/>
        <color theme="1"/>
        <rFont val="Times New Roman"/>
        <family val="1"/>
        <charset val="204"/>
      </rPr>
      <t>2016 р.</t>
    </r>
  </si>
  <si>
    <r>
      <rPr>
        <sz val="9"/>
        <color theme="1"/>
        <rFont val="Times New Roman"/>
        <family val="1"/>
        <charset val="204"/>
      </rPr>
      <t xml:space="preserve">Одноразова адресна допомога демобілізованим воїнам з АТО  </t>
    </r>
    <r>
      <rPr>
        <b/>
        <sz val="9"/>
        <color theme="1"/>
        <rFont val="Times New Roman"/>
        <family val="1"/>
        <charset val="204"/>
      </rPr>
      <t>2017 р.</t>
    </r>
  </si>
  <si>
    <r>
      <rPr>
        <sz val="9"/>
        <color theme="1"/>
        <rFont val="Times New Roman"/>
        <family val="1"/>
        <charset val="204"/>
      </rPr>
      <t xml:space="preserve">Одноразова адресна допомога демобілізованим воїнам з АТО  </t>
    </r>
    <r>
      <rPr>
        <b/>
        <sz val="9"/>
        <color theme="1"/>
        <rFont val="Times New Roman"/>
        <family val="1"/>
        <charset val="204"/>
      </rPr>
      <t>2018 р.</t>
    </r>
  </si>
  <si>
    <t xml:space="preserve">Одноразова допомога на встановлення пам'ятних знаків </t>
  </si>
  <si>
    <t>Надання грошової допомоги внутрішньо переміщеним особам учасникам АТО на вирішення матеріально побутових проблем</t>
  </si>
  <si>
    <t>Одноразова адресна матеріальна допомога на реабілітацію інвалідів І,ІІ,ІІІ групи (учасники АТО)</t>
  </si>
  <si>
    <t xml:space="preserve">Призначення і виплата доплати адресної грошової допомоги батькам і дружинам Героїв Небесної Сотні </t>
  </si>
  <si>
    <t>Надання одноразової адресної допомоги воїнам-добровольцям АТО</t>
  </si>
  <si>
    <t>Надання одноразової адресної допомоги сім'ям загиблх на Грибовицбкому сміттєзвалищі</t>
  </si>
  <si>
    <t>надання одноразової адресної допомоги потерпілим внаслідок надзвичайних ситуацій</t>
  </si>
  <si>
    <t>Всього по КПК 0813242</t>
  </si>
  <si>
    <t>Надання та виплата грошової допомоги родинам,родичі яких загинули (померли) під час проведення антитерористичної операції(операції об'єднаних сил)</t>
  </si>
  <si>
    <t>План на 2025 р.</t>
  </si>
  <si>
    <t>Надання соціальної послуги реабілітації (абілітації) мешканцям Львівської області,як ібезпосередньо брали (беруть) участь у заходах,необхідних для забезпечення оборони України,захисту безпеки населення та інтересів держави у зв'язку з військовою агресією рф про України, з них:</t>
  </si>
  <si>
    <t>родичі осіб, які підлягають реабілітації (абілітації)</t>
  </si>
  <si>
    <t>Управління з питань ветеранської політики</t>
  </si>
  <si>
    <t>Питання забезпечення житлом деяких категорій осіб, які захищали незалежність, суверенітет та територіальну цілісність України, а також членів їх сімей ПОСТАНОВА 719</t>
  </si>
  <si>
    <r>
      <t xml:space="preserve">Одноразова адресна допомога демобілізованим воїнам з АТО </t>
    </r>
    <r>
      <rPr>
        <b/>
        <sz val="10"/>
        <color theme="1"/>
        <rFont val="Times New Roman"/>
        <family val="1"/>
        <charset val="204"/>
      </rPr>
      <t>2015р.</t>
    </r>
  </si>
  <si>
    <r>
      <t xml:space="preserve">Одноразова адресна допомога демобілізованим воїнам з АТО  </t>
    </r>
    <r>
      <rPr>
        <b/>
        <sz val="10"/>
        <color theme="1"/>
        <rFont val="Times New Roman"/>
        <family val="1"/>
        <charset val="204"/>
      </rPr>
      <t>2016 р.</t>
    </r>
  </si>
  <si>
    <r>
      <t xml:space="preserve">Одноразова адресна допомога демобілізованим воїнам з АТО  </t>
    </r>
    <r>
      <rPr>
        <b/>
        <sz val="10"/>
        <color theme="1"/>
        <rFont val="Times New Roman"/>
        <family val="1"/>
        <charset val="204"/>
      </rPr>
      <t>2017 р.</t>
    </r>
  </si>
  <si>
    <r>
      <t xml:space="preserve">Одноразова адресна допомога демобілізованим воїнам з АТО  </t>
    </r>
    <r>
      <rPr>
        <b/>
        <sz val="10"/>
        <color theme="1"/>
        <rFont val="Times New Roman"/>
        <family val="1"/>
        <charset val="204"/>
      </rPr>
      <t>2018 р.</t>
    </r>
  </si>
  <si>
    <r>
      <t xml:space="preserve">Одноразова адресна допомога демобілізованим воїнам з АТО  </t>
    </r>
    <r>
      <rPr>
        <b/>
        <sz val="10"/>
        <color theme="1"/>
        <rFont val="Times New Roman"/>
        <family val="1"/>
        <charset val="204"/>
      </rPr>
      <t>2019 р.</t>
    </r>
  </si>
  <si>
    <r>
      <t xml:space="preserve">Одноразова адресна допомога демобілізованим воїнам з АТО  </t>
    </r>
    <r>
      <rPr>
        <b/>
        <sz val="10"/>
        <color theme="1"/>
        <rFont val="Times New Roman"/>
        <family val="1"/>
        <charset val="204"/>
      </rPr>
      <t>2020 р.</t>
    </r>
  </si>
  <si>
    <t>Забезпечення соціальної та професійної адаптації осіб, які звільняються або звільнені з військової служби, з числа ветеранів війни, осіб, які мають особливі заслуги перед Батьківщиною, членів сімей таких осіб, членів сімей загиблих (померлих) ветеранів війни, членів сімей загиблих (померлих) Захисників та Захисниць України ПОСТАНОВА 432</t>
  </si>
  <si>
    <t>Комплексна програма обласна</t>
  </si>
  <si>
    <t>Виплата грошової компенсації особам, які захищали незалежність, суверенітет та територіальну цілісність України, за найм (оренду) ними житлових приміщень ПОСТАНОВА 252</t>
  </si>
  <si>
    <t>Фінансування зарплати фахівців із супроводу ветеранів</t>
  </si>
  <si>
    <t>Державні напрямки</t>
  </si>
  <si>
    <t>26 836, 5</t>
  </si>
  <si>
    <t>10 908,6</t>
  </si>
  <si>
    <t>Залишок коштів на рахунку Управління</t>
  </si>
  <si>
    <t>1 884,5</t>
  </si>
  <si>
    <t>ВСЬОГО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</si>
</sst>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"/>
    <numFmt numFmtId="165" formatCode="0.0"/>
  </numFmts>
  <fonts count="27" x14ac:knownFonts="1">
    <font>
      <sz val="11"/>
      <color theme="1"/>
      <name val="Calibri"/>
      <charset val="204"/>
      <scheme val="minor"/>
    </font>
    <font>
      <b/>
      <u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sz val="10"/>
      <color rgb="FF0A0A0A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65" fontId="8" fillId="0" borderId="2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/>
    </xf>
    <xf numFmtId="165" fontId="8" fillId="0" borderId="6" xfId="0" applyNumberFormat="1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165" fontId="8" fillId="0" borderId="5" xfId="0" applyNumberFormat="1" applyFont="1" applyBorder="1" applyAlignment="1">
      <alignment horizontal="center" vertical="center"/>
    </xf>
    <xf numFmtId="165" fontId="4" fillId="0" borderId="5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5" fontId="7" fillId="0" borderId="3" xfId="0" applyNumberFormat="1" applyFont="1" applyBorder="1" applyAlignment="1">
      <alignment horizontal="left" vertical="center" wrapText="1"/>
    </xf>
    <xf numFmtId="165" fontId="4" fillId="0" borderId="4" xfId="0" applyNumberFormat="1" applyFont="1" applyBorder="1" applyAlignment="1">
      <alignment horizontal="left" vertical="center"/>
    </xf>
    <xf numFmtId="165" fontId="4" fillId="0" borderId="5" xfId="0" applyNumberFormat="1" applyFont="1" applyBorder="1" applyAlignment="1">
      <alignment horizontal="left" vertical="center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165" fontId="4" fillId="0" borderId="4" xfId="0" applyNumberFormat="1" applyFont="1" applyBorder="1" applyAlignment="1">
      <alignment horizontal="center" vertical="center"/>
    </xf>
    <xf numFmtId="165" fontId="8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left" vertical="center" wrapText="1"/>
    </xf>
    <xf numFmtId="165" fontId="9" fillId="0" borderId="14" xfId="0" applyNumberFormat="1" applyFont="1" applyBorder="1" applyAlignment="1">
      <alignment horizontal="left"/>
    </xf>
    <xf numFmtId="165" fontId="0" fillId="0" borderId="0" xfId="0" applyNumberFormat="1"/>
    <xf numFmtId="0" fontId="13" fillId="0" borderId="0" xfId="0" applyFont="1"/>
    <xf numFmtId="0" fontId="4" fillId="0" borderId="6" xfId="0" applyFont="1" applyBorder="1" applyAlignment="1">
      <alignment horizontal="center" vertical="center" wrapText="1"/>
    </xf>
    <xf numFmtId="2" fontId="14" fillId="0" borderId="0" xfId="0" applyNumberFormat="1" applyFont="1"/>
    <xf numFmtId="2" fontId="0" fillId="0" borderId="0" xfId="0" applyNumberFormat="1"/>
    <xf numFmtId="2" fontId="15" fillId="0" borderId="0" xfId="0" applyNumberFormat="1" applyFont="1"/>
    <xf numFmtId="2" fontId="12" fillId="0" borderId="0" xfId="0" applyNumberFormat="1" applyFont="1"/>
    <xf numFmtId="1" fontId="0" fillId="0" borderId="0" xfId="0" applyNumberFormat="1"/>
    <xf numFmtId="1" fontId="9" fillId="0" borderId="14" xfId="0" applyNumberFormat="1" applyFont="1" applyBorder="1" applyAlignment="1">
      <alignment horizontal="center"/>
    </xf>
    <xf numFmtId="0" fontId="11" fillId="0" borderId="7" xfId="0" applyFont="1" applyBorder="1" applyAlignment="1">
      <alignment horizontal="left" vertical="center" wrapText="1"/>
    </xf>
    <xf numFmtId="165" fontId="7" fillId="0" borderId="7" xfId="0" applyNumberFormat="1" applyFont="1" applyBorder="1" applyAlignment="1">
      <alignment horizontal="left" vertical="center" wrapText="1"/>
    </xf>
    <xf numFmtId="165" fontId="4" fillId="0" borderId="6" xfId="0" applyNumberFormat="1" applyFont="1" applyBorder="1" applyAlignment="1">
      <alignment horizontal="left" vertical="center"/>
    </xf>
    <xf numFmtId="165" fontId="4" fillId="0" borderId="0" xfId="0" applyNumberFormat="1" applyFont="1" applyAlignment="1">
      <alignment horizontal="center" vertical="center"/>
    </xf>
    <xf numFmtId="0" fontId="7" fillId="0" borderId="7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165" fontId="7" fillId="0" borderId="2" xfId="0" applyNumberFormat="1" applyFont="1" applyBorder="1" applyAlignment="1">
      <alignment horizontal="left" vertical="center" wrapText="1"/>
    </xf>
    <xf numFmtId="165" fontId="4" fillId="0" borderId="2" xfId="0" applyNumberFormat="1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165" fontId="4" fillId="0" borderId="3" xfId="0" applyNumberFormat="1" applyFont="1" applyBorder="1" applyAlignment="1">
      <alignment horizontal="left" vertical="center"/>
    </xf>
    <xf numFmtId="165" fontId="9" fillId="0" borderId="13" xfId="0" applyNumberFormat="1" applyFont="1" applyBorder="1" applyAlignment="1">
      <alignment horizontal="left" vertical="center" wrapText="1"/>
    </xf>
    <xf numFmtId="0" fontId="0" fillId="0" borderId="12" xfId="0" applyBorder="1" applyAlignment="1">
      <alignment horizontal="center"/>
    </xf>
    <xf numFmtId="0" fontId="9" fillId="0" borderId="15" xfId="0" applyFont="1" applyBorder="1" applyAlignment="1">
      <alignment horizontal="left"/>
    </xf>
    <xf numFmtId="0" fontId="9" fillId="0" borderId="5" xfId="0" applyFont="1" applyBorder="1" applyAlignment="1">
      <alignment horizontal="center" vertical="center" wrapText="1"/>
    </xf>
    <xf numFmtId="1" fontId="8" fillId="0" borderId="10" xfId="0" applyNumberFormat="1" applyFont="1" applyBorder="1" applyAlignment="1">
      <alignment horizontal="center" vertical="center"/>
    </xf>
    <xf numFmtId="165" fontId="4" fillId="0" borderId="10" xfId="0" applyNumberFormat="1" applyFont="1" applyBorder="1" applyAlignment="1">
      <alignment horizontal="center" vertical="center"/>
    </xf>
    <xf numFmtId="165" fontId="14" fillId="0" borderId="0" xfId="0" applyNumberFormat="1" applyFont="1"/>
    <xf numFmtId="1" fontId="4" fillId="0" borderId="18" xfId="0" applyNumberFormat="1" applyFont="1" applyBorder="1" applyAlignment="1">
      <alignment horizontal="left" vertical="center"/>
    </xf>
    <xf numFmtId="165" fontId="16" fillId="0" borderId="0" xfId="0" applyNumberFormat="1" applyFont="1"/>
    <xf numFmtId="1" fontId="4" fillId="0" borderId="0" xfId="0" applyNumberFormat="1" applyFont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165" fontId="9" fillId="0" borderId="17" xfId="0" applyNumberFormat="1" applyFont="1" applyBorder="1" applyAlignment="1">
      <alignment horizontal="center"/>
    </xf>
    <xf numFmtId="165" fontId="4" fillId="0" borderId="0" xfId="0" applyNumberFormat="1" applyFont="1" applyAlignment="1">
      <alignment horizontal="left"/>
    </xf>
    <xf numFmtId="0" fontId="2" fillId="0" borderId="0" xfId="0" applyFont="1"/>
    <xf numFmtId="0" fontId="8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7" fillId="0" borderId="7" xfId="0" applyFont="1" applyBorder="1" applyAlignment="1">
      <alignment vertical="center" wrapText="1"/>
    </xf>
    <xf numFmtId="165" fontId="2" fillId="0" borderId="7" xfId="0" applyNumberFormat="1" applyFont="1" applyBorder="1" applyAlignment="1">
      <alignment vertical="center" wrapText="1"/>
    </xf>
    <xf numFmtId="0" fontId="17" fillId="0" borderId="5" xfId="0" applyFont="1" applyBorder="1" applyAlignment="1">
      <alignment horizontal="center" vertical="center"/>
    </xf>
    <xf numFmtId="165" fontId="2" fillId="0" borderId="6" xfId="0" applyNumberFormat="1" applyFont="1" applyBorder="1" applyAlignment="1">
      <alignment horizontal="center" vertical="center"/>
    </xf>
    <xf numFmtId="165" fontId="17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165" fontId="2" fillId="0" borderId="3" xfId="0" applyNumberFormat="1" applyFont="1" applyBorder="1" applyAlignment="1">
      <alignment vertical="center" wrapText="1"/>
    </xf>
    <xf numFmtId="0" fontId="18" fillId="0" borderId="3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0" fontId="17" fillId="0" borderId="2" xfId="0" applyFont="1" applyBorder="1" applyAlignment="1">
      <alignment vertical="center" wrapText="1"/>
    </xf>
    <xf numFmtId="165" fontId="2" fillId="0" borderId="2" xfId="0" applyNumberFormat="1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5" fontId="4" fillId="0" borderId="13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/>
    </xf>
    <xf numFmtId="165" fontId="4" fillId="0" borderId="14" xfId="0" applyNumberFormat="1" applyFont="1" applyBorder="1" applyAlignment="1">
      <alignment horizontal="center"/>
    </xf>
    <xf numFmtId="0" fontId="0" fillId="0" borderId="0" xfId="0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5" fontId="12" fillId="0" borderId="5" xfId="0" applyNumberFormat="1" applyFont="1" applyBorder="1" applyAlignment="1">
      <alignment horizontal="center" vertical="center"/>
    </xf>
    <xf numFmtId="1" fontId="2" fillId="0" borderId="10" xfId="0" applyNumberFormat="1" applyFont="1" applyBorder="1" applyAlignment="1">
      <alignment horizontal="center" vertical="center"/>
    </xf>
    <xf numFmtId="165" fontId="2" fillId="0" borderId="10" xfId="0" applyNumberFormat="1" applyFont="1" applyBorder="1" applyAlignment="1">
      <alignment horizontal="center" vertical="center"/>
    </xf>
    <xf numFmtId="2" fontId="20" fillId="0" borderId="0" xfId="0" applyNumberFormat="1" applyFont="1" applyAlignment="1">
      <alignment horizontal="center"/>
    </xf>
    <xf numFmtId="0" fontId="0" fillId="2" borderId="0" xfId="0" applyFill="1"/>
    <xf numFmtId="1" fontId="2" fillId="0" borderId="18" xfId="0" applyNumberFormat="1" applyFont="1" applyBorder="1" applyAlignment="1">
      <alignment horizontal="center" vertical="center"/>
    </xf>
    <xf numFmtId="165" fontId="2" fillId="0" borderId="18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" fontId="4" fillId="0" borderId="14" xfId="0" applyNumberFormat="1" applyFont="1" applyBorder="1" applyAlignment="1">
      <alignment horizontal="center"/>
    </xf>
    <xf numFmtId="165" fontId="4" fillId="0" borderId="17" xfId="0" applyNumberFormat="1" applyFont="1" applyBorder="1" applyAlignment="1">
      <alignment horizontal="center"/>
    </xf>
    <xf numFmtId="0" fontId="14" fillId="0" borderId="0" xfId="0" applyFont="1" applyAlignment="1">
      <alignment horizontal="center"/>
    </xf>
    <xf numFmtId="2" fontId="21" fillId="0" borderId="0" xfId="0" applyNumberFormat="1" applyFont="1"/>
    <xf numFmtId="0" fontId="11" fillId="2" borderId="16" xfId="0" applyFont="1" applyFill="1" applyBorder="1" applyAlignment="1">
      <alignment horizontal="center" vertical="center" wrapText="1"/>
    </xf>
    <xf numFmtId="165" fontId="7" fillId="2" borderId="16" xfId="0" applyNumberFormat="1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/>
    </xf>
    <xf numFmtId="165" fontId="4" fillId="2" borderId="18" xfId="0" applyNumberFormat="1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center" vertical="center" wrapText="1"/>
    </xf>
    <xf numFmtId="165" fontId="7" fillId="2" borderId="3" xfId="0" applyNumberFormat="1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/>
    </xf>
    <xf numFmtId="165" fontId="4" fillId="2" borderId="4" xfId="0" applyNumberFormat="1" applyFont="1" applyFill="1" applyBorder="1" applyAlignment="1">
      <alignment horizontal="left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left" vertical="center"/>
    </xf>
    <xf numFmtId="165" fontId="4" fillId="2" borderId="5" xfId="0" applyNumberFormat="1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left" vertical="center" wrapText="1"/>
    </xf>
    <xf numFmtId="2" fontId="4" fillId="2" borderId="4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2" fontId="7" fillId="2" borderId="5" xfId="0" applyNumberFormat="1" applyFont="1" applyFill="1" applyBorder="1" applyAlignment="1">
      <alignment horizontal="left" vertical="center" wrapText="1"/>
    </xf>
    <xf numFmtId="2" fontId="4" fillId="2" borderId="5" xfId="0" applyNumberFormat="1" applyFont="1" applyFill="1" applyBorder="1" applyAlignment="1">
      <alignment horizontal="center" vertical="center"/>
    </xf>
    <xf numFmtId="0" fontId="22" fillId="2" borderId="16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vertical="center" wrapText="1"/>
    </xf>
    <xf numFmtId="0" fontId="8" fillId="2" borderId="10" xfId="0" applyFont="1" applyFill="1" applyBorder="1" applyAlignment="1">
      <alignment vertical="center" wrapText="1"/>
    </xf>
    <xf numFmtId="0" fontId="4" fillId="2" borderId="18" xfId="0" applyFont="1" applyFill="1" applyBorder="1" applyAlignment="1">
      <alignment vertical="center" wrapText="1"/>
    </xf>
    <xf numFmtId="0" fontId="23" fillId="3" borderId="0" xfId="0" applyFont="1" applyFill="1" applyAlignment="1">
      <alignment horizontal="center" vertical="center"/>
    </xf>
    <xf numFmtId="0" fontId="8" fillId="3" borderId="5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/>
    </xf>
    <xf numFmtId="165" fontId="4" fillId="2" borderId="6" xfId="0" applyNumberFormat="1" applyFont="1" applyFill="1" applyBorder="1" applyAlignment="1">
      <alignment horizontal="left" vertical="center"/>
    </xf>
    <xf numFmtId="2" fontId="4" fillId="2" borderId="6" xfId="0" applyNumberFormat="1" applyFont="1" applyFill="1" applyBorder="1" applyAlignment="1">
      <alignment horizontal="center" vertical="center"/>
    </xf>
    <xf numFmtId="2" fontId="4" fillId="2" borderId="19" xfId="0" applyNumberFormat="1" applyFont="1" applyFill="1" applyBorder="1" applyAlignment="1">
      <alignment horizontal="center" vertical="center"/>
    </xf>
    <xf numFmtId="0" fontId="14" fillId="0" borderId="1" xfId="0" applyFont="1" applyBorder="1"/>
    <xf numFmtId="0" fontId="4" fillId="2" borderId="5" xfId="0" applyFont="1" applyFill="1" applyBorder="1" applyAlignment="1">
      <alignment horizontal="center" vertical="center"/>
    </xf>
    <xf numFmtId="0" fontId="23" fillId="3" borderId="5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wrapText="1"/>
    </xf>
    <xf numFmtId="0" fontId="25" fillId="2" borderId="15" xfId="0" applyFont="1" applyFill="1" applyBorder="1" applyAlignment="1">
      <alignment horizontal="center" vertical="center" wrapText="1"/>
    </xf>
    <xf numFmtId="2" fontId="25" fillId="2" borderId="15" xfId="0" applyNumberFormat="1" applyFont="1" applyFill="1" applyBorder="1" applyAlignment="1">
      <alignment horizontal="center" vertical="center" wrapText="1"/>
    </xf>
    <xf numFmtId="0" fontId="24" fillId="2" borderId="15" xfId="0" applyFont="1" applyFill="1" applyBorder="1" applyAlignment="1">
      <alignment horizontal="center" vertical="center"/>
    </xf>
    <xf numFmtId="2" fontId="25" fillId="2" borderId="15" xfId="0" applyNumberFormat="1" applyFont="1" applyFill="1" applyBorder="1" applyAlignment="1">
      <alignment horizontal="center" vertical="center"/>
    </xf>
    <xf numFmtId="4" fontId="25" fillId="3" borderId="8" xfId="0" applyNumberFormat="1" applyFont="1" applyFill="1" applyBorder="1" applyAlignment="1">
      <alignment horizontal="center" vertical="center"/>
    </xf>
    <xf numFmtId="0" fontId="25" fillId="3" borderId="8" xfId="0" applyFont="1" applyFill="1" applyBorder="1" applyAlignment="1">
      <alignment horizontal="center" vertical="center"/>
    </xf>
    <xf numFmtId="0" fontId="25" fillId="3" borderId="5" xfId="0" applyFont="1" applyFill="1" applyBorder="1" applyAlignment="1">
      <alignment horizontal="center" vertical="center"/>
    </xf>
    <xf numFmtId="165" fontId="25" fillId="3" borderId="5" xfId="0" applyNumberFormat="1" applyFont="1" applyFill="1" applyBorder="1" applyAlignment="1">
      <alignment horizontal="center" vertical="center"/>
    </xf>
    <xf numFmtId="0" fontId="25" fillId="3" borderId="6" xfId="0" applyFont="1" applyFill="1" applyBorder="1" applyAlignment="1">
      <alignment horizontal="center" vertical="center"/>
    </xf>
    <xf numFmtId="0" fontId="25" fillId="3" borderId="2" xfId="0" applyFont="1" applyFill="1" applyBorder="1" applyAlignment="1">
      <alignment horizontal="center" vertical="center"/>
    </xf>
    <xf numFmtId="0" fontId="25" fillId="3" borderId="0" xfId="0" applyFont="1" applyFill="1" applyAlignment="1">
      <alignment horizontal="center" vertical="center"/>
    </xf>
    <xf numFmtId="0" fontId="26" fillId="3" borderId="15" xfId="0" applyFont="1" applyFill="1" applyBorder="1" applyAlignment="1">
      <alignment horizontal="center" vertical="center"/>
    </xf>
    <xf numFmtId="4" fontId="26" fillId="3" borderId="15" xfId="0" applyNumberFormat="1" applyFont="1" applyFill="1" applyBorder="1" applyAlignment="1">
      <alignment horizontal="center" vertical="center"/>
    </xf>
    <xf numFmtId="165" fontId="26" fillId="3" borderId="17" xfId="0" applyNumberFormat="1" applyFont="1" applyFill="1" applyBorder="1" applyAlignment="1">
      <alignment horizontal="center" vertical="center"/>
    </xf>
    <xf numFmtId="2" fontId="25" fillId="2" borderId="17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164" fontId="4" fillId="0" borderId="5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wrapText="1"/>
    </xf>
    <xf numFmtId="0" fontId="4" fillId="3" borderId="13" xfId="0" applyFont="1" applyFill="1" applyBorder="1" applyAlignment="1">
      <alignment horizontal="center" wrapText="1"/>
    </xf>
    <xf numFmtId="1" fontId="24" fillId="2" borderId="4" xfId="0" applyNumberFormat="1" applyFont="1" applyFill="1" applyBorder="1" applyAlignment="1">
      <alignment horizontal="center" vertical="center" wrapText="1"/>
    </xf>
    <xf numFmtId="1" fontId="24" fillId="2" borderId="18" xfId="0" applyNumberFormat="1" applyFont="1" applyFill="1" applyBorder="1" applyAlignment="1">
      <alignment horizontal="center" vertical="center" wrapText="1"/>
    </xf>
    <xf numFmtId="1" fontId="24" fillId="2" borderId="23" xfId="0" applyNumberFormat="1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25" fillId="2" borderId="20" xfId="0" applyFont="1" applyFill="1" applyBorder="1" applyAlignment="1">
      <alignment horizontal="center" vertical="center" wrapText="1"/>
    </xf>
    <xf numFmtId="0" fontId="25" fillId="2" borderId="13" xfId="0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2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2" fontId="7" fillId="2" borderId="10" xfId="0" applyNumberFormat="1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"/>
  <sheetViews>
    <sheetView workbookViewId="0">
      <selection activeCell="N9" sqref="N9"/>
    </sheetView>
  </sheetViews>
  <sheetFormatPr defaultColWidth="9" defaultRowHeight="15" x14ac:dyDescent="0.25"/>
  <cols>
    <col min="1" max="1" width="0.42578125" customWidth="1"/>
    <col min="2" max="2" width="6.85546875" customWidth="1"/>
    <col min="3" max="3" width="33.7109375" customWidth="1"/>
    <col min="4" max="4" width="6.5703125" customWidth="1"/>
    <col min="5" max="5" width="9.28515625" customWidth="1"/>
    <col min="6" max="6" width="5.5703125" customWidth="1"/>
    <col min="7" max="7" width="9.42578125" customWidth="1"/>
    <col min="8" max="8" width="5.7109375" customWidth="1"/>
    <col min="9" max="9" width="5.85546875" customWidth="1"/>
    <col min="10" max="10" width="6.42578125" customWidth="1"/>
    <col min="11" max="11" width="8.5703125" customWidth="1"/>
  </cols>
  <sheetData>
    <row r="1" spans="1:19" ht="4.5" customHeight="1" x14ac:dyDescent="0.25"/>
    <row r="2" spans="1:19" ht="33.75" customHeight="1" x14ac:dyDescent="0.25">
      <c r="A2" s="73"/>
      <c r="B2" s="172" t="s">
        <v>0</v>
      </c>
      <c r="C2" s="176" t="s">
        <v>1</v>
      </c>
      <c r="D2" s="178" t="s">
        <v>2</v>
      </c>
      <c r="E2" s="179"/>
      <c r="F2" s="180" t="s">
        <v>3</v>
      </c>
      <c r="G2" s="167"/>
      <c r="H2" s="167" t="s">
        <v>4</v>
      </c>
      <c r="I2" s="168"/>
      <c r="J2" s="169" t="s">
        <v>5</v>
      </c>
      <c r="K2" s="170"/>
    </row>
    <row r="3" spans="1:19" ht="27" customHeight="1" x14ac:dyDescent="0.25">
      <c r="A3" s="73"/>
      <c r="B3" s="173"/>
      <c r="C3" s="177"/>
      <c r="D3" s="74" t="s">
        <v>6</v>
      </c>
      <c r="E3" s="38" t="s">
        <v>7</v>
      </c>
      <c r="F3" s="74" t="s">
        <v>6</v>
      </c>
      <c r="G3" s="38" t="s">
        <v>7</v>
      </c>
      <c r="H3" s="74" t="s">
        <v>6</v>
      </c>
      <c r="I3" s="38" t="s">
        <v>7</v>
      </c>
      <c r="J3" s="74" t="s">
        <v>6</v>
      </c>
      <c r="K3" s="95" t="s">
        <v>7</v>
      </c>
    </row>
    <row r="4" spans="1:19" ht="157.5" customHeight="1" x14ac:dyDescent="0.25">
      <c r="A4" s="73"/>
      <c r="B4" s="75">
        <v>91303</v>
      </c>
      <c r="C4" s="76" t="s">
        <v>8</v>
      </c>
      <c r="D4" s="76">
        <v>2961</v>
      </c>
      <c r="E4" s="77">
        <v>800</v>
      </c>
      <c r="F4" s="78">
        <v>2245</v>
      </c>
      <c r="G4" s="79">
        <v>325.10000000000002</v>
      </c>
      <c r="H4" s="80">
        <f t="shared" ref="H4:H13" si="0">F4*100/D4</f>
        <v>75.818980074299219</v>
      </c>
      <c r="I4" s="79">
        <f t="shared" ref="I4:I13" si="1">G4*100/E4</f>
        <v>40.637500000000003</v>
      </c>
      <c r="J4" s="96"/>
      <c r="K4" s="97"/>
    </row>
    <row r="5" spans="1:19" ht="78.75" customHeight="1" x14ac:dyDescent="0.25">
      <c r="A5" s="73"/>
      <c r="B5" s="75">
        <v>90417</v>
      </c>
      <c r="C5" s="76" t="s">
        <v>9</v>
      </c>
      <c r="D5" s="76">
        <v>334</v>
      </c>
      <c r="E5" s="81">
        <v>527.4</v>
      </c>
      <c r="F5" s="78">
        <v>115</v>
      </c>
      <c r="G5" s="79">
        <v>144</v>
      </c>
      <c r="H5" s="80">
        <f t="shared" si="0"/>
        <v>34.431137724550901</v>
      </c>
      <c r="I5" s="79">
        <f t="shared" si="1"/>
        <v>27.303754266211605</v>
      </c>
      <c r="J5" s="78"/>
      <c r="K5" s="97"/>
    </row>
    <row r="6" spans="1:19" ht="52.5" customHeight="1" x14ac:dyDescent="0.25">
      <c r="A6" s="73"/>
      <c r="B6" s="75">
        <v>90212</v>
      </c>
      <c r="C6" s="76" t="s">
        <v>10</v>
      </c>
      <c r="D6" s="76">
        <v>6225</v>
      </c>
      <c r="E6" s="81">
        <v>2165.1999999999998</v>
      </c>
      <c r="F6" s="78">
        <v>1546</v>
      </c>
      <c r="G6" s="79">
        <v>721.5</v>
      </c>
      <c r="H6" s="80">
        <f t="shared" si="0"/>
        <v>24.835341365461847</v>
      </c>
      <c r="I6" s="79">
        <f t="shared" si="1"/>
        <v>33.322556807685203</v>
      </c>
      <c r="J6" s="78"/>
      <c r="K6" s="97"/>
    </row>
    <row r="7" spans="1:19" ht="30.75" customHeight="1" x14ac:dyDescent="0.25">
      <c r="A7" s="73"/>
      <c r="B7" s="75">
        <v>90403</v>
      </c>
      <c r="C7" s="76" t="s">
        <v>11</v>
      </c>
      <c r="D7" s="76">
        <v>20</v>
      </c>
      <c r="E7" s="81">
        <v>12.1</v>
      </c>
      <c r="F7" s="78"/>
      <c r="G7" s="79"/>
      <c r="H7" s="80">
        <f t="shared" si="0"/>
        <v>0</v>
      </c>
      <c r="I7" s="79">
        <f t="shared" si="1"/>
        <v>0</v>
      </c>
      <c r="J7" s="78"/>
      <c r="K7" s="97"/>
    </row>
    <row r="8" spans="1:19" ht="62.25" customHeight="1" x14ac:dyDescent="0.25">
      <c r="A8" s="73"/>
      <c r="B8" s="174">
        <v>90412</v>
      </c>
      <c r="C8" s="76" t="s">
        <v>12</v>
      </c>
      <c r="D8" s="76">
        <v>11968</v>
      </c>
      <c r="E8" s="81">
        <v>4188.8999999999996</v>
      </c>
      <c r="F8" s="6"/>
      <c r="G8" s="13"/>
      <c r="H8" s="80">
        <f t="shared" si="0"/>
        <v>0</v>
      </c>
      <c r="I8" s="79">
        <f t="shared" si="1"/>
        <v>0</v>
      </c>
      <c r="J8" s="98"/>
      <c r="K8" s="99"/>
    </row>
    <row r="9" spans="1:19" ht="77.25" customHeight="1" x14ac:dyDescent="0.25">
      <c r="A9" s="73"/>
      <c r="B9" s="175"/>
      <c r="C9" s="76" t="s">
        <v>13</v>
      </c>
      <c r="D9" s="76">
        <v>1998</v>
      </c>
      <c r="E9" s="81">
        <v>1998.6</v>
      </c>
      <c r="F9" s="6"/>
      <c r="G9" s="13"/>
      <c r="H9" s="80">
        <f t="shared" si="0"/>
        <v>0</v>
      </c>
      <c r="I9" s="79">
        <f t="shared" si="1"/>
        <v>0</v>
      </c>
      <c r="J9" s="98"/>
      <c r="K9" s="99"/>
    </row>
    <row r="10" spans="1:19" ht="46.5" customHeight="1" x14ac:dyDescent="0.25">
      <c r="A10" s="73"/>
      <c r="B10" s="175"/>
      <c r="C10" s="76" t="s">
        <v>14</v>
      </c>
      <c r="D10" s="76">
        <v>47</v>
      </c>
      <c r="E10" s="81">
        <v>74.099999999999994</v>
      </c>
      <c r="F10" s="78">
        <v>15</v>
      </c>
      <c r="G10" s="79">
        <v>19.7</v>
      </c>
      <c r="H10" s="80">
        <f t="shared" si="0"/>
        <v>31.914893617021278</v>
      </c>
      <c r="I10" s="79">
        <f t="shared" si="1"/>
        <v>26.585695006747642</v>
      </c>
      <c r="J10" s="78"/>
      <c r="K10" s="97"/>
    </row>
    <row r="11" spans="1:19" ht="31.5" x14ac:dyDescent="0.25">
      <c r="A11" s="73"/>
      <c r="B11" s="175"/>
      <c r="C11" s="76" t="s">
        <v>15</v>
      </c>
      <c r="D11" s="76">
        <v>600</v>
      </c>
      <c r="E11" s="81">
        <v>1000</v>
      </c>
      <c r="F11" s="78">
        <v>97</v>
      </c>
      <c r="G11" s="79">
        <v>127.1</v>
      </c>
      <c r="H11" s="80">
        <f t="shared" si="0"/>
        <v>16.166666666666668</v>
      </c>
      <c r="I11" s="79">
        <f t="shared" si="1"/>
        <v>12.71</v>
      </c>
      <c r="J11" s="100">
        <v>47</v>
      </c>
      <c r="K11" s="101">
        <v>36.5</v>
      </c>
      <c r="N11" s="40"/>
      <c r="P11" s="171" t="s">
        <v>16</v>
      </c>
      <c r="Q11" s="171"/>
    </row>
    <row r="12" spans="1:19" ht="31.5" x14ac:dyDescent="0.25">
      <c r="A12" s="73"/>
      <c r="B12" s="175"/>
      <c r="C12" s="76" t="s">
        <v>17</v>
      </c>
      <c r="D12" s="76">
        <v>7444</v>
      </c>
      <c r="E12" s="77">
        <v>12000</v>
      </c>
      <c r="F12" s="78">
        <v>2132</v>
      </c>
      <c r="G12" s="79">
        <v>3266.6</v>
      </c>
      <c r="H12" s="80">
        <f t="shared" si="0"/>
        <v>28.640515851692637</v>
      </c>
      <c r="I12" s="79">
        <f t="shared" si="1"/>
        <v>27.221666666666668</v>
      </c>
      <c r="J12" s="78">
        <v>469</v>
      </c>
      <c r="K12" s="97">
        <v>866.3</v>
      </c>
      <c r="L12" s="100">
        <v>216</v>
      </c>
      <c r="M12" s="102">
        <v>402</v>
      </c>
      <c r="N12" s="43">
        <v>385</v>
      </c>
      <c r="O12" s="40">
        <v>512.4</v>
      </c>
      <c r="P12" s="103">
        <v>377</v>
      </c>
      <c r="Q12" s="103">
        <v>336.7</v>
      </c>
      <c r="R12" s="43">
        <f>N12-P12</f>
        <v>8</v>
      </c>
      <c r="S12" s="40">
        <f>O12-Q12</f>
        <v>175.7</v>
      </c>
    </row>
    <row r="13" spans="1:19" ht="29.25" customHeight="1" x14ac:dyDescent="0.25">
      <c r="A13" s="73"/>
      <c r="B13" s="175"/>
      <c r="C13" s="82" t="s">
        <v>18</v>
      </c>
      <c r="D13" s="82">
        <v>5000</v>
      </c>
      <c r="E13" s="83">
        <v>15000</v>
      </c>
      <c r="F13" s="78">
        <v>1893</v>
      </c>
      <c r="G13" s="79">
        <v>5679</v>
      </c>
      <c r="H13" s="80">
        <f t="shared" si="0"/>
        <v>37.86</v>
      </c>
      <c r="I13" s="79">
        <f t="shared" si="1"/>
        <v>37.86</v>
      </c>
      <c r="J13" s="78">
        <v>369</v>
      </c>
      <c r="K13" s="97">
        <v>1107</v>
      </c>
      <c r="L13" s="104">
        <v>212</v>
      </c>
      <c r="M13" s="105">
        <v>636</v>
      </c>
      <c r="N13" s="40"/>
    </row>
    <row r="14" spans="1:19" ht="21.75" customHeight="1" x14ac:dyDescent="0.25">
      <c r="A14" s="73"/>
      <c r="B14" s="175"/>
      <c r="C14" s="84" t="s">
        <v>19</v>
      </c>
      <c r="D14" s="82"/>
      <c r="E14" s="83"/>
      <c r="F14" s="85">
        <v>466</v>
      </c>
      <c r="G14" s="86">
        <v>1398</v>
      </c>
      <c r="H14" s="80"/>
      <c r="I14" s="79"/>
      <c r="J14" s="85">
        <v>308</v>
      </c>
      <c r="K14" s="106">
        <v>924</v>
      </c>
      <c r="L14" s="107">
        <v>201</v>
      </c>
      <c r="M14" s="108">
        <v>603</v>
      </c>
      <c r="N14" s="40"/>
    </row>
    <row r="15" spans="1:19" ht="46.5" customHeight="1" x14ac:dyDescent="0.25">
      <c r="A15" s="73"/>
      <c r="B15" s="175"/>
      <c r="C15" s="87" t="s">
        <v>20</v>
      </c>
      <c r="D15" s="87">
        <v>1940</v>
      </c>
      <c r="E15" s="88">
        <v>4850</v>
      </c>
      <c r="F15" s="85">
        <v>154</v>
      </c>
      <c r="G15" s="86">
        <v>1960</v>
      </c>
      <c r="H15" s="80">
        <f>F15*100/D15</f>
        <v>7.9381443298969074</v>
      </c>
      <c r="I15" s="79">
        <f>G15*100/E15</f>
        <v>40.412371134020617</v>
      </c>
      <c r="J15" s="85">
        <v>14</v>
      </c>
      <c r="K15" s="106">
        <v>95</v>
      </c>
      <c r="N15" s="40"/>
    </row>
    <row r="16" spans="1:19" ht="18.75" x14ac:dyDescent="0.25">
      <c r="A16" s="73"/>
      <c r="B16" s="32"/>
      <c r="C16" s="89" t="s">
        <v>21</v>
      </c>
      <c r="D16" s="90">
        <f>D15+D13+D12+D11+D10+D9+D8</f>
        <v>28997</v>
      </c>
      <c r="E16" s="91">
        <f>E15+E13+E12+E11+E10+E9+E8</f>
        <v>39111.599999999999</v>
      </c>
      <c r="F16" s="92">
        <f>SUM(F9:F15)</f>
        <v>4757</v>
      </c>
      <c r="G16" s="93">
        <f>SUM(G9:G15)</f>
        <v>12450.4</v>
      </c>
      <c r="H16" s="93"/>
      <c r="I16" s="93"/>
      <c r="J16" s="109">
        <f>SUM(J9:J15)</f>
        <v>1207</v>
      </c>
      <c r="K16" s="110">
        <f>SUM(K9:K15)</f>
        <v>3028.8</v>
      </c>
    </row>
    <row r="17" spans="2:11" ht="18.75" customHeight="1" x14ac:dyDescent="0.25">
      <c r="B17" s="61"/>
      <c r="C17" s="89" t="s">
        <v>22</v>
      </c>
      <c r="D17" s="90">
        <f>D15+D13+D12+D11+D10+D9+D8+D7+D6+D5+D4</f>
        <v>38537</v>
      </c>
      <c r="E17" s="91">
        <f>E16+E7+E6+E5+E4</f>
        <v>42616.299999999996</v>
      </c>
      <c r="F17" s="92">
        <f>SUM(F4:F15)</f>
        <v>8663</v>
      </c>
      <c r="G17" s="93">
        <f>SUM(G4:G15)</f>
        <v>13641</v>
      </c>
      <c r="H17" s="93"/>
      <c r="I17" s="93"/>
      <c r="J17" s="109">
        <f>SUM(J4:J15)</f>
        <v>1207</v>
      </c>
      <c r="K17" s="110">
        <f>SUM(K4:K15)</f>
        <v>3028.8</v>
      </c>
    </row>
    <row r="18" spans="2:11" x14ac:dyDescent="0.25">
      <c r="C18" s="94"/>
      <c r="D18" s="94"/>
      <c r="E18" s="94"/>
    </row>
  </sheetData>
  <mergeCells count="8">
    <mergeCell ref="H2:I2"/>
    <mergeCell ref="J2:K2"/>
    <mergeCell ref="P11:Q11"/>
    <mergeCell ref="B2:B3"/>
    <mergeCell ref="B8:B15"/>
    <mergeCell ref="C2:C3"/>
    <mergeCell ref="D2:E2"/>
    <mergeCell ref="F2:G2"/>
  </mergeCells>
  <pageMargins left="0.2" right="0.19" top="0.75" bottom="0.31" header="0.3" footer="0.3"/>
  <pageSetup paperSize="9" orientation="portrait" horizontalDpi="180" verticalDpi="18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topLeftCell="A7" workbookViewId="0">
      <selection activeCell="B22" sqref="B22"/>
    </sheetView>
  </sheetViews>
  <sheetFormatPr defaultColWidth="9" defaultRowHeight="15" x14ac:dyDescent="0.25"/>
  <cols>
    <col min="1" max="1" width="7.85546875" customWidth="1"/>
    <col min="2" max="2" width="37.42578125" customWidth="1"/>
    <col min="3" max="3" width="5.140625" customWidth="1"/>
    <col min="4" max="4" width="8.140625" customWidth="1"/>
    <col min="5" max="5" width="6.140625" customWidth="1"/>
    <col min="6" max="8" width="8" customWidth="1"/>
    <col min="9" max="9" width="5.7109375" customWidth="1"/>
    <col min="10" max="10" width="8.42578125" customWidth="1"/>
  </cols>
  <sheetData>
    <row r="1" spans="1:19" ht="17.25" customHeight="1" x14ac:dyDescent="0.3">
      <c r="A1" s="181" t="s">
        <v>23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9" ht="11.25" customHeight="1" x14ac:dyDescent="0.25">
      <c r="A2" s="172" t="s">
        <v>24</v>
      </c>
      <c r="B2" s="176" t="s">
        <v>1</v>
      </c>
      <c r="C2" s="178" t="s">
        <v>25</v>
      </c>
      <c r="D2" s="179"/>
      <c r="E2" s="182">
        <v>43656</v>
      </c>
      <c r="F2" s="167"/>
      <c r="G2" s="167" t="s">
        <v>4</v>
      </c>
      <c r="H2" s="168"/>
      <c r="I2" s="183" t="s">
        <v>5</v>
      </c>
      <c r="J2" s="184"/>
    </row>
    <row r="3" spans="1:19" ht="27" customHeight="1" x14ac:dyDescent="0.25">
      <c r="A3" s="173"/>
      <c r="B3" s="177"/>
      <c r="C3" s="17" t="s">
        <v>6</v>
      </c>
      <c r="D3" s="22" t="s">
        <v>7</v>
      </c>
      <c r="E3" s="17" t="s">
        <v>6</v>
      </c>
      <c r="F3" s="22" t="s">
        <v>7</v>
      </c>
      <c r="G3" s="17" t="s">
        <v>6</v>
      </c>
      <c r="H3" s="22" t="s">
        <v>7</v>
      </c>
      <c r="I3" s="17" t="s">
        <v>6</v>
      </c>
      <c r="J3" s="63" t="s">
        <v>7</v>
      </c>
    </row>
    <row r="4" spans="1:19" ht="54" customHeight="1" x14ac:dyDescent="0.25">
      <c r="A4" s="9">
        <v>813171</v>
      </c>
      <c r="B4" s="31" t="s">
        <v>26</v>
      </c>
      <c r="C4" s="45">
        <v>2224</v>
      </c>
      <c r="D4" s="46">
        <v>875.3</v>
      </c>
      <c r="E4" s="11">
        <v>1936</v>
      </c>
      <c r="F4" s="47">
        <v>386.4</v>
      </c>
      <c r="G4" s="12">
        <f>E4*100/C4</f>
        <v>87.050359712230218</v>
      </c>
      <c r="H4" s="13">
        <f>F4*100/D4</f>
        <v>44.144864617845315</v>
      </c>
      <c r="I4" s="6"/>
      <c r="J4" s="21"/>
      <c r="L4" s="36"/>
      <c r="M4" s="36"/>
    </row>
    <row r="5" spans="1:19" ht="12" customHeight="1" x14ac:dyDescent="0.25">
      <c r="A5" s="9"/>
      <c r="B5" s="10" t="s">
        <v>27</v>
      </c>
      <c r="C5" s="45"/>
      <c r="D5" s="46">
        <v>5.6</v>
      </c>
      <c r="E5" s="11"/>
      <c r="F5" s="26">
        <v>2.5</v>
      </c>
      <c r="G5" s="12"/>
      <c r="H5" s="13">
        <f>F5*100/D5</f>
        <v>44.642857142857146</v>
      </c>
      <c r="I5" s="6"/>
      <c r="J5" s="21"/>
      <c r="L5" s="36"/>
      <c r="M5" s="36"/>
    </row>
    <row r="6" spans="1:19" ht="31.5" customHeight="1" x14ac:dyDescent="0.25">
      <c r="A6" s="9">
        <v>813090</v>
      </c>
      <c r="B6" s="14" t="s">
        <v>28</v>
      </c>
      <c r="C6" s="45">
        <v>335</v>
      </c>
      <c r="D6" s="46">
        <v>683.1</v>
      </c>
      <c r="E6" s="11">
        <v>122</v>
      </c>
      <c r="F6" s="48">
        <v>228</v>
      </c>
      <c r="G6" s="12">
        <f t="shared" ref="G6:G15" si="0">E6*100/C6</f>
        <v>36.417910447761194</v>
      </c>
      <c r="H6" s="13">
        <f t="shared" ref="H6:H33" si="1">F6*100/D6</f>
        <v>33.377250768555115</v>
      </c>
      <c r="I6" s="6"/>
      <c r="J6" s="21"/>
      <c r="L6" s="36"/>
      <c r="M6" s="36"/>
      <c r="N6" s="36"/>
    </row>
    <row r="7" spans="1:19" ht="39.75" customHeight="1" x14ac:dyDescent="0.25">
      <c r="A7" s="9">
        <v>813050</v>
      </c>
      <c r="B7" s="14" t="s">
        <v>29</v>
      </c>
      <c r="C7" s="45">
        <v>4718</v>
      </c>
      <c r="D7" s="46">
        <v>3600</v>
      </c>
      <c r="E7" s="11">
        <v>2385</v>
      </c>
      <c r="F7" s="47">
        <v>1885.4</v>
      </c>
      <c r="G7" s="12">
        <f t="shared" si="0"/>
        <v>50.551080966511236</v>
      </c>
      <c r="H7" s="13">
        <f t="shared" si="1"/>
        <v>52.37222222222222</v>
      </c>
      <c r="I7" s="6"/>
      <c r="J7" s="21"/>
      <c r="L7" s="36"/>
      <c r="M7" s="36"/>
      <c r="N7" s="36"/>
    </row>
    <row r="8" spans="1:19" ht="12.75" customHeight="1" x14ac:dyDescent="0.25">
      <c r="A8" s="9">
        <v>813070</v>
      </c>
      <c r="B8" s="14" t="s">
        <v>11</v>
      </c>
      <c r="C8" s="45">
        <v>22</v>
      </c>
      <c r="D8" s="49">
        <v>13</v>
      </c>
      <c r="E8" s="11"/>
      <c r="F8" s="13"/>
      <c r="G8" s="12">
        <f t="shared" si="0"/>
        <v>0</v>
      </c>
      <c r="H8" s="13">
        <f t="shared" si="1"/>
        <v>0</v>
      </c>
      <c r="I8" s="6"/>
      <c r="J8" s="21"/>
      <c r="L8" s="36"/>
      <c r="M8" s="36"/>
    </row>
    <row r="9" spans="1:19" ht="63" customHeight="1" x14ac:dyDescent="0.25">
      <c r="A9" s="188">
        <v>813242</v>
      </c>
      <c r="B9" s="14" t="s">
        <v>30</v>
      </c>
      <c r="C9" s="45">
        <v>19286</v>
      </c>
      <c r="D9" s="46">
        <v>24107.5</v>
      </c>
      <c r="E9" s="11">
        <v>1141</v>
      </c>
      <c r="F9" s="47">
        <v>1597.4</v>
      </c>
      <c r="G9" s="12">
        <f t="shared" si="0"/>
        <v>5.916208648760759</v>
      </c>
      <c r="H9" s="13">
        <f t="shared" si="1"/>
        <v>6.6261536866120503</v>
      </c>
      <c r="I9" s="6"/>
      <c r="J9" s="21"/>
      <c r="L9" s="36"/>
      <c r="M9" s="36"/>
    </row>
    <row r="10" spans="1:19" ht="12.75" customHeight="1" x14ac:dyDescent="0.25">
      <c r="A10" s="189"/>
      <c r="B10" s="10" t="s">
        <v>27</v>
      </c>
      <c r="C10" s="45"/>
      <c r="D10" s="46">
        <v>361.5</v>
      </c>
      <c r="E10" s="11"/>
      <c r="F10" s="47">
        <v>13.8</v>
      </c>
      <c r="G10" s="12"/>
      <c r="H10" s="13">
        <f t="shared" si="1"/>
        <v>3.8174273858921164</v>
      </c>
      <c r="I10" s="6"/>
      <c r="J10" s="21"/>
      <c r="L10" s="36"/>
      <c r="M10" s="36"/>
    </row>
    <row r="11" spans="1:19" ht="28.5" customHeight="1" x14ac:dyDescent="0.25">
      <c r="A11" s="189"/>
      <c r="B11" s="14" t="s">
        <v>14</v>
      </c>
      <c r="C11" s="45">
        <v>47</v>
      </c>
      <c r="D11" s="49">
        <v>96</v>
      </c>
      <c r="E11" s="11">
        <v>25</v>
      </c>
      <c r="F11" s="47">
        <v>49.3</v>
      </c>
      <c r="G11" s="12">
        <f t="shared" si="0"/>
        <v>53.191489361702125</v>
      </c>
      <c r="H11" s="13">
        <f t="shared" si="1"/>
        <v>51.354166666666664</v>
      </c>
      <c r="I11" s="6">
        <v>5</v>
      </c>
      <c r="J11" s="21">
        <v>10.199999999999999</v>
      </c>
      <c r="L11" s="36"/>
      <c r="M11" s="36"/>
    </row>
    <row r="12" spans="1:19" ht="18" customHeight="1" x14ac:dyDescent="0.25">
      <c r="A12" s="189"/>
      <c r="B12" s="14" t="s">
        <v>15</v>
      </c>
      <c r="C12" s="45">
        <v>543</v>
      </c>
      <c r="D12" s="46">
        <v>1000</v>
      </c>
      <c r="E12" s="11">
        <v>287</v>
      </c>
      <c r="F12" s="47">
        <v>796.5</v>
      </c>
      <c r="G12" s="12">
        <f t="shared" si="0"/>
        <v>52.85451197053407</v>
      </c>
      <c r="H12" s="13">
        <f t="shared" si="1"/>
        <v>79.650000000000006</v>
      </c>
      <c r="I12" s="64"/>
      <c r="J12" s="65"/>
      <c r="L12" s="36"/>
      <c r="M12" s="36"/>
      <c r="N12" s="66"/>
      <c r="O12" s="36"/>
      <c r="P12" s="36"/>
    </row>
    <row r="13" spans="1:19" ht="18" customHeight="1" x14ac:dyDescent="0.25">
      <c r="A13" s="189"/>
      <c r="B13" s="14" t="s">
        <v>17</v>
      </c>
      <c r="C13" s="45">
        <v>9471</v>
      </c>
      <c r="D13" s="46">
        <v>16745</v>
      </c>
      <c r="E13" s="11">
        <v>5469</v>
      </c>
      <c r="F13" s="47">
        <v>10180.5</v>
      </c>
      <c r="G13" s="12">
        <f t="shared" si="0"/>
        <v>57.744694330060184</v>
      </c>
      <c r="H13" s="13">
        <f t="shared" si="1"/>
        <v>60.797252911316811</v>
      </c>
      <c r="I13" s="6">
        <v>1027</v>
      </c>
      <c r="J13" s="21">
        <v>1723.1</v>
      </c>
      <c r="K13" s="67"/>
      <c r="L13" s="36"/>
      <c r="M13" s="36"/>
      <c r="N13" s="68"/>
      <c r="O13" s="36"/>
      <c r="P13" s="36"/>
      <c r="Q13" s="36"/>
    </row>
    <row r="14" spans="1:19" ht="11.25" customHeight="1" x14ac:dyDescent="0.25">
      <c r="A14" s="189"/>
      <c r="B14" s="10" t="s">
        <v>27</v>
      </c>
      <c r="C14" s="51"/>
      <c r="D14" s="24">
        <v>255</v>
      </c>
      <c r="E14" s="11"/>
      <c r="F14" s="47">
        <v>76.5</v>
      </c>
      <c r="G14" s="12"/>
      <c r="H14" s="13">
        <f t="shared" si="1"/>
        <v>30</v>
      </c>
      <c r="I14" s="6"/>
      <c r="J14" s="21">
        <v>9.9</v>
      </c>
      <c r="K14" s="67"/>
      <c r="L14" s="36"/>
      <c r="M14" s="36"/>
      <c r="N14" s="68"/>
      <c r="O14" s="36"/>
      <c r="P14" s="36"/>
      <c r="Q14" s="36"/>
    </row>
    <row r="15" spans="1:19" ht="27" customHeight="1" x14ac:dyDescent="0.25">
      <c r="A15" s="189"/>
      <c r="B15" s="27" t="s">
        <v>31</v>
      </c>
      <c r="C15" s="51">
        <v>1097</v>
      </c>
      <c r="D15" s="24">
        <v>3537</v>
      </c>
      <c r="E15" s="11">
        <f>SUM(E16:E21)</f>
        <v>677</v>
      </c>
      <c r="F15" s="47">
        <f>SUM(F16:F21)</f>
        <v>2031</v>
      </c>
      <c r="G15" s="12">
        <f t="shared" si="0"/>
        <v>61.713764813126708</v>
      </c>
      <c r="H15" s="13">
        <f t="shared" si="1"/>
        <v>57.421543681085666</v>
      </c>
      <c r="I15" s="9">
        <f>I17+I18+I19+I20+I21</f>
        <v>37</v>
      </c>
      <c r="J15" s="21">
        <f>J17+J18+J19+J20+J21</f>
        <v>111</v>
      </c>
      <c r="K15" s="67"/>
      <c r="L15" s="36"/>
      <c r="M15" s="36"/>
      <c r="N15" s="66"/>
      <c r="O15" s="40"/>
      <c r="P15" s="36"/>
      <c r="Q15" s="36"/>
      <c r="S15" s="43"/>
    </row>
    <row r="16" spans="1:19" ht="15" customHeight="1" x14ac:dyDescent="0.25">
      <c r="A16" s="189"/>
      <c r="B16" s="52" t="s">
        <v>32</v>
      </c>
      <c r="C16" s="51"/>
      <c r="D16" s="24"/>
      <c r="E16" s="53">
        <v>82</v>
      </c>
      <c r="F16" s="25">
        <v>246</v>
      </c>
      <c r="G16" s="12"/>
      <c r="H16" s="13"/>
      <c r="I16" s="5"/>
      <c r="J16" s="8"/>
      <c r="K16" s="67"/>
      <c r="L16" s="36"/>
      <c r="M16" s="36"/>
      <c r="N16" s="66"/>
      <c r="O16" s="40"/>
      <c r="P16" s="36"/>
      <c r="Q16" s="36"/>
      <c r="S16" s="43"/>
    </row>
    <row r="17" spans="1:17" ht="11.25" customHeight="1" x14ac:dyDescent="0.25">
      <c r="A17" s="189"/>
      <c r="B17" s="23" t="s">
        <v>19</v>
      </c>
      <c r="C17" s="51"/>
      <c r="D17" s="24"/>
      <c r="E17" s="16"/>
      <c r="F17" s="25"/>
      <c r="G17" s="12"/>
      <c r="H17" s="13"/>
      <c r="I17" s="16"/>
      <c r="J17" s="57"/>
      <c r="K17" s="67"/>
      <c r="L17" s="36"/>
      <c r="M17" s="36"/>
      <c r="N17" s="66"/>
      <c r="O17" s="40"/>
      <c r="P17" s="36"/>
      <c r="Q17" s="36"/>
    </row>
    <row r="18" spans="1:17" ht="11.25" customHeight="1" x14ac:dyDescent="0.25">
      <c r="A18" s="189"/>
      <c r="B18" s="23" t="s">
        <v>33</v>
      </c>
      <c r="C18" s="51"/>
      <c r="D18" s="24"/>
      <c r="E18" s="16"/>
      <c r="F18" s="25"/>
      <c r="G18" s="12"/>
      <c r="H18" s="13"/>
      <c r="I18" s="16"/>
      <c r="J18" s="57"/>
      <c r="K18" s="69"/>
      <c r="L18" s="36"/>
      <c r="M18" s="36"/>
      <c r="N18" s="66"/>
      <c r="O18" s="40"/>
      <c r="P18" s="36"/>
      <c r="Q18" s="36"/>
    </row>
    <row r="19" spans="1:17" ht="12" customHeight="1" x14ac:dyDescent="0.25">
      <c r="A19" s="189"/>
      <c r="B19" s="23" t="s">
        <v>34</v>
      </c>
      <c r="C19" s="51"/>
      <c r="D19" s="24"/>
      <c r="E19" s="16"/>
      <c r="F19" s="25"/>
      <c r="G19" s="12"/>
      <c r="H19" s="13"/>
      <c r="I19" s="19"/>
      <c r="J19" s="8"/>
      <c r="K19" s="69"/>
      <c r="L19" s="36"/>
      <c r="M19" s="36"/>
      <c r="N19" s="66"/>
      <c r="O19" s="40"/>
      <c r="P19" s="36"/>
      <c r="Q19" s="36"/>
    </row>
    <row r="20" spans="1:17" ht="12" customHeight="1" x14ac:dyDescent="0.25">
      <c r="A20" s="189"/>
      <c r="B20" s="23" t="s">
        <v>35</v>
      </c>
      <c r="C20" s="51"/>
      <c r="D20" s="24"/>
      <c r="E20" s="16">
        <v>17</v>
      </c>
      <c r="F20" s="25">
        <v>51</v>
      </c>
      <c r="G20" s="12"/>
      <c r="H20" s="13"/>
      <c r="I20" s="19">
        <v>2</v>
      </c>
      <c r="J20" s="7">
        <v>6</v>
      </c>
      <c r="K20" s="69"/>
      <c r="L20" s="36"/>
      <c r="M20" s="36"/>
      <c r="N20" s="66"/>
      <c r="O20" s="40"/>
      <c r="P20" s="36"/>
      <c r="Q20" s="36"/>
    </row>
    <row r="21" spans="1:17" ht="12" customHeight="1" x14ac:dyDescent="0.25">
      <c r="A21" s="189"/>
      <c r="B21" s="23" t="s">
        <v>36</v>
      </c>
      <c r="C21" s="51"/>
      <c r="D21" s="24"/>
      <c r="E21" s="11">
        <v>578</v>
      </c>
      <c r="F21" s="26">
        <v>1734</v>
      </c>
      <c r="G21" s="20"/>
      <c r="H21" s="21"/>
      <c r="I21" s="6">
        <v>35</v>
      </c>
      <c r="J21" s="20">
        <v>105</v>
      </c>
      <c r="K21" s="69"/>
      <c r="L21" s="36"/>
      <c r="M21" s="36"/>
      <c r="N21" s="66"/>
      <c r="O21" s="40"/>
      <c r="P21" s="36"/>
      <c r="Q21" s="36"/>
    </row>
    <row r="22" spans="1:17" ht="27" customHeight="1" x14ac:dyDescent="0.25">
      <c r="A22" s="189"/>
      <c r="B22" s="27" t="s">
        <v>37</v>
      </c>
      <c r="C22" s="54">
        <v>4000</v>
      </c>
      <c r="D22" s="24">
        <v>12000</v>
      </c>
      <c r="E22" s="185" t="s">
        <v>38</v>
      </c>
      <c r="F22" s="186"/>
      <c r="G22" s="186"/>
      <c r="H22" s="186"/>
      <c r="I22" s="186"/>
      <c r="J22" s="187"/>
      <c r="K22" s="69"/>
      <c r="L22" s="36"/>
      <c r="M22" s="36"/>
      <c r="N22" s="66"/>
      <c r="O22" s="40"/>
      <c r="P22" s="36"/>
      <c r="Q22" s="36"/>
    </row>
    <row r="23" spans="1:17" ht="27" customHeight="1" x14ac:dyDescent="0.25">
      <c r="A23" s="189"/>
      <c r="B23" s="28" t="s">
        <v>39</v>
      </c>
      <c r="C23" s="54">
        <v>5532</v>
      </c>
      <c r="D23" s="24">
        <v>16596</v>
      </c>
      <c r="E23" s="185" t="s">
        <v>38</v>
      </c>
      <c r="F23" s="186"/>
      <c r="G23" s="186"/>
      <c r="H23" s="186"/>
      <c r="I23" s="186"/>
      <c r="J23" s="187"/>
      <c r="K23" s="69"/>
      <c r="L23" s="36"/>
      <c r="M23" s="36"/>
      <c r="N23" s="66"/>
      <c r="O23" s="40"/>
      <c r="P23" s="36"/>
      <c r="Q23" s="36"/>
    </row>
    <row r="24" spans="1:17" ht="27" customHeight="1" x14ac:dyDescent="0.25">
      <c r="A24" s="189"/>
      <c r="B24" s="28" t="s">
        <v>40</v>
      </c>
      <c r="C24" s="54">
        <v>1274</v>
      </c>
      <c r="D24" s="24">
        <v>3822</v>
      </c>
      <c r="E24" s="185" t="s">
        <v>38</v>
      </c>
      <c r="F24" s="186"/>
      <c r="G24" s="186"/>
      <c r="H24" s="186"/>
      <c r="I24" s="186"/>
      <c r="J24" s="187"/>
      <c r="K24" s="69"/>
      <c r="L24" s="36"/>
      <c r="M24" s="36"/>
      <c r="N24" s="66"/>
      <c r="O24" s="40"/>
      <c r="P24" s="36"/>
      <c r="Q24" s="36"/>
    </row>
    <row r="25" spans="1:17" ht="27" customHeight="1" x14ac:dyDescent="0.25">
      <c r="A25" s="189"/>
      <c r="B25" s="28" t="s">
        <v>41</v>
      </c>
      <c r="C25" s="54">
        <v>1280</v>
      </c>
      <c r="D25" s="24">
        <v>3840</v>
      </c>
      <c r="E25" s="185" t="s">
        <v>38</v>
      </c>
      <c r="F25" s="186"/>
      <c r="G25" s="186"/>
      <c r="H25" s="186"/>
      <c r="I25" s="186"/>
      <c r="J25" s="187"/>
      <c r="K25" s="69"/>
      <c r="L25" s="36"/>
      <c r="M25" s="36"/>
      <c r="N25" s="66"/>
      <c r="O25" s="40"/>
      <c r="P25" s="36"/>
      <c r="Q25" s="36"/>
    </row>
    <row r="26" spans="1:17" ht="29.25" customHeight="1" x14ac:dyDescent="0.25">
      <c r="A26" s="189"/>
      <c r="B26" s="15" t="s">
        <v>20</v>
      </c>
      <c r="C26" s="55">
        <v>213</v>
      </c>
      <c r="D26" s="56">
        <v>6390</v>
      </c>
      <c r="E26" s="16">
        <v>220</v>
      </c>
      <c r="F26" s="25">
        <v>3268.3</v>
      </c>
      <c r="G26" s="12">
        <f>C26*100/E26</f>
        <v>96.818181818181813</v>
      </c>
      <c r="H26" s="13">
        <f>F26*100/D26</f>
        <v>51.147104851330205</v>
      </c>
      <c r="I26" s="16">
        <v>203</v>
      </c>
      <c r="J26" s="57">
        <v>515.9</v>
      </c>
      <c r="K26" s="69"/>
      <c r="L26" s="36"/>
      <c r="M26" s="36"/>
      <c r="N26" s="66"/>
      <c r="O26" s="40"/>
      <c r="P26" s="36"/>
      <c r="Q26" s="36"/>
    </row>
    <row r="27" spans="1:17" ht="24" customHeight="1" x14ac:dyDescent="0.25">
      <c r="A27" s="189"/>
      <c r="B27" s="18" t="s">
        <v>42</v>
      </c>
      <c r="C27" s="55">
        <v>109</v>
      </c>
      <c r="D27" s="56">
        <v>4360</v>
      </c>
      <c r="E27" s="16">
        <v>109</v>
      </c>
      <c r="F27" s="57">
        <v>4360</v>
      </c>
      <c r="G27" s="30">
        <f>E27*100/C27</f>
        <v>100</v>
      </c>
      <c r="H27" s="29">
        <f t="shared" si="1"/>
        <v>100</v>
      </c>
      <c r="I27" s="16">
        <v>20</v>
      </c>
      <c r="J27" s="57">
        <v>800</v>
      </c>
      <c r="L27" s="36"/>
      <c r="M27" s="36"/>
      <c r="N27" s="66"/>
      <c r="P27" s="36"/>
    </row>
    <row r="28" spans="1:17" ht="41.25" customHeight="1" x14ac:dyDescent="0.25">
      <c r="A28" s="189"/>
      <c r="B28" s="15" t="s">
        <v>43</v>
      </c>
      <c r="C28" s="55">
        <v>122</v>
      </c>
      <c r="D28" s="56">
        <v>976</v>
      </c>
      <c r="E28" s="16">
        <v>115</v>
      </c>
      <c r="F28" s="57">
        <v>920</v>
      </c>
      <c r="G28" s="30">
        <f t="shared" ref="G28:G33" si="2">E28*100/C28</f>
        <v>94.26229508196721</v>
      </c>
      <c r="H28" s="29">
        <f t="shared" si="1"/>
        <v>94.26229508196721</v>
      </c>
      <c r="I28" s="16"/>
      <c r="J28" s="57"/>
      <c r="L28" s="36"/>
      <c r="M28" s="36"/>
      <c r="N28" s="66"/>
      <c r="P28" s="36"/>
    </row>
    <row r="29" spans="1:17" ht="43.5" customHeight="1" x14ac:dyDescent="0.25">
      <c r="A29" s="189"/>
      <c r="B29" s="18" t="s">
        <v>44</v>
      </c>
      <c r="C29" s="55">
        <v>369</v>
      </c>
      <c r="D29" s="56">
        <v>4150</v>
      </c>
      <c r="E29" s="16">
        <v>104</v>
      </c>
      <c r="F29" s="57">
        <v>1069.4000000000001</v>
      </c>
      <c r="G29" s="30">
        <f t="shared" si="2"/>
        <v>28.184281842818429</v>
      </c>
      <c r="H29" s="29">
        <f t="shared" si="1"/>
        <v>25.768674698795184</v>
      </c>
      <c r="I29" s="16">
        <v>8</v>
      </c>
      <c r="J29" s="57">
        <v>100</v>
      </c>
      <c r="L29" s="36"/>
      <c r="M29" s="36"/>
      <c r="N29" s="66"/>
      <c r="P29" s="36"/>
    </row>
    <row r="30" spans="1:17" ht="36" customHeight="1" x14ac:dyDescent="0.25">
      <c r="A30" s="189"/>
      <c r="B30" s="15" t="s">
        <v>45</v>
      </c>
      <c r="C30" s="55">
        <v>13</v>
      </c>
      <c r="D30" s="56">
        <v>282</v>
      </c>
      <c r="E30" s="16">
        <v>9</v>
      </c>
      <c r="F30" s="57">
        <v>91.3</v>
      </c>
      <c r="G30" s="30">
        <f t="shared" si="2"/>
        <v>69.230769230769226</v>
      </c>
      <c r="H30" s="29">
        <f t="shared" si="1"/>
        <v>32.375886524822697</v>
      </c>
      <c r="I30" s="16"/>
      <c r="J30" s="57"/>
      <c r="L30" s="36"/>
      <c r="M30" s="36"/>
      <c r="N30" s="66"/>
      <c r="P30" s="36"/>
    </row>
    <row r="31" spans="1:17" ht="39.75" customHeight="1" x14ac:dyDescent="0.25">
      <c r="A31" s="189"/>
      <c r="B31" s="15" t="s">
        <v>46</v>
      </c>
      <c r="C31" s="51">
        <v>236</v>
      </c>
      <c r="D31" s="24">
        <v>236</v>
      </c>
      <c r="E31" s="58">
        <v>206</v>
      </c>
      <c r="F31" s="59">
        <v>206</v>
      </c>
      <c r="G31" s="30">
        <f t="shared" si="2"/>
        <v>87.288135593220332</v>
      </c>
      <c r="H31" s="29">
        <f t="shared" si="1"/>
        <v>87.288135593220332</v>
      </c>
      <c r="I31" s="70">
        <v>4</v>
      </c>
      <c r="J31" s="57">
        <v>4</v>
      </c>
      <c r="L31" s="36"/>
      <c r="M31" s="36"/>
      <c r="N31" s="66"/>
      <c r="P31" s="36"/>
    </row>
    <row r="32" spans="1:17" ht="39.75" customHeight="1" x14ac:dyDescent="0.25">
      <c r="A32" s="189"/>
      <c r="B32" s="15" t="s">
        <v>47</v>
      </c>
      <c r="C32" s="51">
        <v>4</v>
      </c>
      <c r="D32" s="24">
        <v>100</v>
      </c>
      <c r="E32" s="58"/>
      <c r="F32" s="59"/>
      <c r="G32" s="30">
        <f t="shared" si="2"/>
        <v>0</v>
      </c>
      <c r="H32" s="29">
        <f t="shared" si="1"/>
        <v>0</v>
      </c>
      <c r="I32" s="70"/>
      <c r="J32" s="57"/>
      <c r="L32" s="36"/>
      <c r="M32" s="36"/>
      <c r="N32" s="66"/>
      <c r="P32" s="36"/>
    </row>
    <row r="33" spans="1:16" ht="29.25" customHeight="1" x14ac:dyDescent="0.25">
      <c r="A33" s="50"/>
      <c r="B33" s="15" t="s">
        <v>48</v>
      </c>
      <c r="C33" s="55">
        <v>2</v>
      </c>
      <c r="D33" s="56">
        <v>200</v>
      </c>
      <c r="E33" s="16">
        <v>2</v>
      </c>
      <c r="F33" s="57">
        <v>200</v>
      </c>
      <c r="G33" s="7">
        <f t="shared" si="2"/>
        <v>100</v>
      </c>
      <c r="H33" s="8">
        <f t="shared" si="1"/>
        <v>100</v>
      </c>
      <c r="I33" s="16"/>
      <c r="J33" s="57"/>
      <c r="L33" s="36"/>
      <c r="M33" s="36"/>
      <c r="N33" s="66"/>
      <c r="P33" s="36"/>
    </row>
    <row r="34" spans="1:16" ht="15.75" customHeight="1" x14ac:dyDescent="0.25">
      <c r="A34" s="32"/>
      <c r="B34" s="33" t="s">
        <v>49</v>
      </c>
      <c r="C34" s="34">
        <f>C26+C15+C13+C12+C11+C9+C27+C30+C32+C28+C29+C33</f>
        <v>31276</v>
      </c>
      <c r="D34" s="34">
        <f t="shared" ref="D34:E34" si="3">D26+D15+D13+D12+D11+D9+D27+D30+D32+D28+D29+D33</f>
        <v>61943.5</v>
      </c>
      <c r="E34" s="34">
        <f t="shared" si="3"/>
        <v>8158</v>
      </c>
      <c r="F34" s="60">
        <f>F26+F15+F13+F12+F11+F9+F27+F30+F31+F28+F29+F33</f>
        <v>24769.7</v>
      </c>
      <c r="G34" s="35"/>
      <c r="H34" s="35"/>
      <c r="I34" s="44">
        <f>I9+I11+I12+I13+I15+I26+I27+I29+I30+I31+I32+I33</f>
        <v>1304</v>
      </c>
      <c r="J34" s="71">
        <f>J9+J11+J12+J13+J15+J26+J27+J29+J30+J31+J32+J33</f>
        <v>3264.2</v>
      </c>
      <c r="L34" s="36"/>
      <c r="M34" s="36"/>
    </row>
    <row r="35" spans="1:16" ht="15.75" customHeight="1" x14ac:dyDescent="0.25">
      <c r="A35" s="61"/>
      <c r="B35" s="33" t="s">
        <v>22</v>
      </c>
      <c r="C35" s="34">
        <f>C34+C8+C7+C6+C4</f>
        <v>38575</v>
      </c>
      <c r="D35" s="60">
        <f>D34+D8+D7+D6+D4+D5</f>
        <v>67120.500000000015</v>
      </c>
      <c r="E35" s="62">
        <f>E34+E8+E7+E6+E4</f>
        <v>12601</v>
      </c>
      <c r="F35" s="35">
        <f>F34+F8+F7+F6+F4+F5</f>
        <v>27272.000000000004</v>
      </c>
      <c r="G35" s="35"/>
      <c r="H35" s="35"/>
      <c r="I35" s="44">
        <f>SUM(I34,I4:I8)</f>
        <v>1304</v>
      </c>
      <c r="J35" s="71">
        <f>J34+J8+J7+J6+J4+J5</f>
        <v>3264.2</v>
      </c>
      <c r="K35" s="72"/>
      <c r="L35" s="36"/>
      <c r="M35" s="36"/>
    </row>
  </sheetData>
  <mergeCells count="12">
    <mergeCell ref="E22:J22"/>
    <mergeCell ref="E23:J23"/>
    <mergeCell ref="E24:J24"/>
    <mergeCell ref="E25:J25"/>
    <mergeCell ref="A2:A3"/>
    <mergeCell ref="A9:A32"/>
    <mergeCell ref="B2:B3"/>
    <mergeCell ref="A1:J1"/>
    <mergeCell ref="C2:D2"/>
    <mergeCell ref="E2:F2"/>
    <mergeCell ref="G2:H2"/>
    <mergeCell ref="I2:J2"/>
  </mergeCells>
  <pageMargins left="0.23622047244094499" right="0.23622047244094499" top="0.15748031496063" bottom="0.15748031496063" header="0.31496062992126" footer="0.31496062992126"/>
  <pageSetup paperSize="9" scale="95" orientation="portrait" horizontalDpi="180" verticalDpi="18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abSelected="1" zoomScale="115" zoomScaleNormal="115" workbookViewId="0">
      <selection sqref="A1:H24"/>
    </sheetView>
  </sheetViews>
  <sheetFormatPr defaultColWidth="9" defaultRowHeight="15" x14ac:dyDescent="0.25"/>
  <cols>
    <col min="1" max="1" width="8.140625" customWidth="1"/>
    <col min="2" max="2" width="41.5703125" customWidth="1"/>
    <col min="3" max="3" width="9.7109375" customWidth="1"/>
    <col min="4" max="4" width="10.85546875" customWidth="1"/>
    <col min="5" max="5" width="6.28515625" customWidth="1"/>
    <col min="6" max="6" width="11.85546875" customWidth="1"/>
    <col min="7" max="7" width="16.85546875" customWidth="1"/>
    <col min="8" max="8" width="11.42578125" customWidth="1"/>
    <col min="9" max="9" width="9.42578125" customWidth="1"/>
    <col min="10" max="10" width="11.28515625" customWidth="1"/>
    <col min="11" max="11" width="15.28515625" customWidth="1"/>
  </cols>
  <sheetData>
    <row r="1" spans="1:12" ht="20.25" x14ac:dyDescent="0.3">
      <c r="A1" s="181" t="s">
        <v>54</v>
      </c>
      <c r="B1" s="181"/>
      <c r="C1" s="181"/>
      <c r="D1" s="181"/>
      <c r="E1" s="181"/>
      <c r="F1" s="181"/>
      <c r="G1" s="143"/>
    </row>
    <row r="2" spans="1:12" ht="15" customHeight="1" x14ac:dyDescent="0.25">
      <c r="A2" s="172" t="s">
        <v>24</v>
      </c>
      <c r="B2" s="176" t="s">
        <v>1</v>
      </c>
      <c r="C2" s="178" t="s">
        <v>51</v>
      </c>
      <c r="D2" s="179"/>
      <c r="E2" s="182">
        <v>46010</v>
      </c>
      <c r="F2" s="167"/>
      <c r="G2" s="188" t="s">
        <v>69</v>
      </c>
    </row>
    <row r="3" spans="1:12" ht="41.25" customHeight="1" x14ac:dyDescent="0.25">
      <c r="A3" s="173"/>
      <c r="B3" s="177"/>
      <c r="C3" s="1" t="s">
        <v>6</v>
      </c>
      <c r="D3" s="2" t="s">
        <v>7</v>
      </c>
      <c r="E3" s="3" t="s">
        <v>6</v>
      </c>
      <c r="F3" s="4" t="s">
        <v>7</v>
      </c>
      <c r="G3" s="200"/>
      <c r="H3" s="147"/>
      <c r="I3" s="111"/>
      <c r="J3" s="112"/>
      <c r="K3" s="112"/>
      <c r="L3" s="40"/>
    </row>
    <row r="4" spans="1:12" ht="14.25" hidden="1" customHeight="1" x14ac:dyDescent="0.25">
      <c r="A4" s="140"/>
      <c r="B4" s="132" t="s">
        <v>34</v>
      </c>
      <c r="C4" s="113"/>
      <c r="D4" s="114"/>
      <c r="E4" s="115"/>
      <c r="F4" s="116"/>
      <c r="G4" s="123"/>
      <c r="H4" s="192" t="s">
        <v>63</v>
      </c>
      <c r="I4" s="39"/>
      <c r="J4" s="40"/>
    </row>
    <row r="5" spans="1:12" ht="11.25" hidden="1" customHeight="1" x14ac:dyDescent="0.25">
      <c r="A5" s="140"/>
      <c r="B5" s="133" t="s">
        <v>35</v>
      </c>
      <c r="C5" s="117"/>
      <c r="D5" s="118"/>
      <c r="E5" s="119"/>
      <c r="F5" s="120"/>
      <c r="G5" s="123"/>
      <c r="H5" s="193"/>
      <c r="I5" s="39"/>
      <c r="J5" s="40"/>
    </row>
    <row r="6" spans="1:12" ht="12.75" hidden="1" customHeight="1" x14ac:dyDescent="0.25">
      <c r="A6" s="140"/>
      <c r="B6" s="133" t="s">
        <v>36</v>
      </c>
      <c r="C6" s="117"/>
      <c r="D6" s="118"/>
      <c r="E6" s="122">
        <v>339</v>
      </c>
      <c r="F6" s="144">
        <v>1017</v>
      </c>
      <c r="G6" s="123"/>
      <c r="H6" s="193"/>
      <c r="I6" s="39"/>
      <c r="J6" s="40"/>
    </row>
    <row r="7" spans="1:12" ht="27" hidden="1" customHeight="1" x14ac:dyDescent="0.25">
      <c r="A7" s="140"/>
      <c r="B7" s="134" t="s">
        <v>56</v>
      </c>
      <c r="C7" s="125">
        <v>4000</v>
      </c>
      <c r="D7" s="118">
        <v>12000</v>
      </c>
      <c r="E7" s="198" t="s">
        <v>38</v>
      </c>
      <c r="F7" s="199"/>
      <c r="G7" s="148"/>
      <c r="H7" s="193"/>
      <c r="I7" s="39"/>
      <c r="J7" s="40"/>
    </row>
    <row r="8" spans="1:12" ht="25.5" hidden="1" customHeight="1" x14ac:dyDescent="0.25">
      <c r="A8" s="140"/>
      <c r="B8" s="135" t="s">
        <v>57</v>
      </c>
      <c r="C8" s="125">
        <v>5532</v>
      </c>
      <c r="D8" s="118">
        <v>16596</v>
      </c>
      <c r="E8" s="198" t="s">
        <v>38</v>
      </c>
      <c r="F8" s="199"/>
      <c r="G8" s="148"/>
      <c r="H8" s="193"/>
      <c r="I8" s="39"/>
      <c r="J8" s="40"/>
    </row>
    <row r="9" spans="1:12" ht="27.75" hidden="1" customHeight="1" x14ac:dyDescent="0.25">
      <c r="A9" s="140"/>
      <c r="B9" s="135" t="s">
        <v>58</v>
      </c>
      <c r="C9" s="125">
        <v>1274</v>
      </c>
      <c r="D9" s="118">
        <v>3822</v>
      </c>
      <c r="E9" s="198" t="s">
        <v>38</v>
      </c>
      <c r="F9" s="199"/>
      <c r="G9" s="148"/>
      <c r="H9" s="193"/>
      <c r="I9" s="39"/>
      <c r="J9" s="40"/>
    </row>
    <row r="10" spans="1:12" ht="28.5" hidden="1" customHeight="1" x14ac:dyDescent="0.25">
      <c r="A10" s="140"/>
      <c r="B10" s="135" t="s">
        <v>59</v>
      </c>
      <c r="C10" s="125">
        <v>1280</v>
      </c>
      <c r="D10" s="118">
        <v>3840</v>
      </c>
      <c r="E10" s="198" t="s">
        <v>38</v>
      </c>
      <c r="F10" s="199"/>
      <c r="G10" s="148"/>
      <c r="H10" s="193"/>
      <c r="I10" s="39"/>
      <c r="J10" s="40"/>
    </row>
    <row r="11" spans="1:12" ht="28.5" hidden="1" customHeight="1" x14ac:dyDescent="0.25">
      <c r="A11" s="140"/>
      <c r="B11" s="135" t="s">
        <v>60</v>
      </c>
      <c r="C11" s="125">
        <v>1104</v>
      </c>
      <c r="D11" s="118">
        <v>3312</v>
      </c>
      <c r="E11" s="198" t="s">
        <v>38</v>
      </c>
      <c r="F11" s="199"/>
      <c r="G11" s="148"/>
      <c r="H11" s="193"/>
      <c r="I11" s="39"/>
      <c r="J11" s="40"/>
    </row>
    <row r="12" spans="1:12" ht="7.5" hidden="1" customHeight="1" x14ac:dyDescent="0.25">
      <c r="A12" s="140"/>
      <c r="B12" s="135" t="s">
        <v>61</v>
      </c>
      <c r="C12" s="125">
        <v>721</v>
      </c>
      <c r="D12" s="118">
        <v>2163</v>
      </c>
      <c r="E12" s="198" t="s">
        <v>38</v>
      </c>
      <c r="F12" s="199"/>
      <c r="G12" s="148"/>
      <c r="H12" s="193"/>
      <c r="I12" s="39"/>
      <c r="J12" s="40"/>
    </row>
    <row r="13" spans="1:12" ht="27" customHeight="1" x14ac:dyDescent="0.25">
      <c r="A13" s="205">
        <v>5113242</v>
      </c>
      <c r="B13" s="136" t="s">
        <v>20</v>
      </c>
      <c r="C13" s="126">
        <v>213</v>
      </c>
      <c r="D13" s="127">
        <v>4218.05</v>
      </c>
      <c r="E13" s="121">
        <v>199</v>
      </c>
      <c r="F13" s="128">
        <v>3522.69</v>
      </c>
      <c r="G13" s="131">
        <v>695.36</v>
      </c>
      <c r="H13" s="193"/>
      <c r="I13" s="41"/>
      <c r="J13" s="42"/>
    </row>
    <row r="14" spans="1:12" ht="32.25" customHeight="1" x14ac:dyDescent="0.25">
      <c r="A14" s="206"/>
      <c r="B14" s="137" t="s">
        <v>42</v>
      </c>
      <c r="C14" s="126">
        <v>400</v>
      </c>
      <c r="D14" s="127">
        <v>19980.740000000002</v>
      </c>
      <c r="E14" s="121">
        <v>401</v>
      </c>
      <c r="F14" s="128">
        <v>19944.2</v>
      </c>
      <c r="G14" s="131">
        <v>36.54</v>
      </c>
      <c r="H14" s="193"/>
      <c r="I14" s="39"/>
    </row>
    <row r="15" spans="1:12" ht="46.5" customHeight="1" x14ac:dyDescent="0.25">
      <c r="A15" s="206"/>
      <c r="B15" s="136" t="s">
        <v>45</v>
      </c>
      <c r="C15" s="126">
        <v>20</v>
      </c>
      <c r="D15" s="127">
        <v>196.24</v>
      </c>
      <c r="E15" s="121">
        <v>20</v>
      </c>
      <c r="F15" s="128">
        <v>151.09</v>
      </c>
      <c r="G15" s="131">
        <v>45.15</v>
      </c>
      <c r="H15" s="193"/>
      <c r="I15" s="39"/>
    </row>
    <row r="16" spans="1:12" ht="63.75" customHeight="1" x14ac:dyDescent="0.25">
      <c r="A16" s="206"/>
      <c r="B16" s="138" t="s">
        <v>50</v>
      </c>
      <c r="C16" s="129">
        <v>1</v>
      </c>
      <c r="D16" s="130">
        <v>5</v>
      </c>
      <c r="E16" s="124">
        <v>1</v>
      </c>
      <c r="F16" s="145">
        <v>5</v>
      </c>
      <c r="G16" s="131">
        <v>0</v>
      </c>
      <c r="H16" s="193"/>
      <c r="I16" s="40"/>
    </row>
    <row r="17" spans="1:9" ht="85.5" customHeight="1" x14ac:dyDescent="0.25">
      <c r="A17" s="206"/>
      <c r="B17" s="138" t="s">
        <v>52</v>
      </c>
      <c r="C17" s="207">
        <v>50</v>
      </c>
      <c r="D17" s="209">
        <v>3125.75</v>
      </c>
      <c r="E17" s="121">
        <v>45</v>
      </c>
      <c r="F17" s="128">
        <v>1859.02</v>
      </c>
      <c r="G17" s="203">
        <v>1556.73</v>
      </c>
      <c r="H17" s="193"/>
      <c r="I17" s="40"/>
    </row>
    <row r="18" spans="1:9" ht="72" customHeight="1" thickBot="1" x14ac:dyDescent="0.3">
      <c r="A18" s="206"/>
      <c r="B18" s="139" t="s">
        <v>53</v>
      </c>
      <c r="C18" s="208"/>
      <c r="D18" s="210"/>
      <c r="E18" s="121">
        <v>11</v>
      </c>
      <c r="F18" s="146">
        <v>110</v>
      </c>
      <c r="G18" s="204"/>
      <c r="H18" s="193"/>
      <c r="I18" s="40"/>
    </row>
    <row r="19" spans="1:9" ht="72" customHeight="1" thickBot="1" x14ac:dyDescent="0.3">
      <c r="A19" s="201" t="s">
        <v>71</v>
      </c>
      <c r="B19" s="202"/>
      <c r="C19" s="152">
        <v>684</v>
      </c>
      <c r="D19" s="153">
        <f>SUM(D13:D18)</f>
        <v>27525.780000000002</v>
      </c>
      <c r="E19" s="154">
        <v>677</v>
      </c>
      <c r="F19" s="155">
        <f>SUM(F13:F18)</f>
        <v>25592</v>
      </c>
      <c r="G19" s="166">
        <f>SUM(G13:G18)</f>
        <v>2333.7799999999997</v>
      </c>
      <c r="H19" s="194"/>
      <c r="I19" s="40"/>
    </row>
    <row r="20" spans="1:9" ht="61.5" customHeight="1" x14ac:dyDescent="0.25">
      <c r="A20" s="141">
        <v>5119246</v>
      </c>
      <c r="B20" s="150" t="s">
        <v>55</v>
      </c>
      <c r="C20" s="156"/>
      <c r="D20" s="156">
        <v>595648.23100000003</v>
      </c>
      <c r="E20" s="157"/>
      <c r="F20" s="156">
        <v>593763.68999999994</v>
      </c>
      <c r="G20" s="157" t="s">
        <v>70</v>
      </c>
      <c r="H20" s="195" t="s">
        <v>66</v>
      </c>
    </row>
    <row r="21" spans="1:9" ht="63.75" x14ac:dyDescent="0.25">
      <c r="A21" s="141">
        <v>5119245</v>
      </c>
      <c r="B21" s="142" t="s">
        <v>64</v>
      </c>
      <c r="C21" s="158">
        <v>2</v>
      </c>
      <c r="D21" s="159">
        <v>35.36</v>
      </c>
      <c r="E21" s="158">
        <v>2</v>
      </c>
      <c r="F21" s="159">
        <v>35.36</v>
      </c>
      <c r="G21" s="159">
        <v>0</v>
      </c>
      <c r="H21" s="196"/>
    </row>
    <row r="22" spans="1:9" ht="114.75" customHeight="1" x14ac:dyDescent="0.25">
      <c r="A22" s="149">
        <v>1501120</v>
      </c>
      <c r="B22" s="142" t="s">
        <v>62</v>
      </c>
      <c r="C22" s="158"/>
      <c r="D22" s="159">
        <v>2211.317</v>
      </c>
      <c r="E22" s="158"/>
      <c r="F22" s="160">
        <v>323.5</v>
      </c>
      <c r="G22" s="158">
        <v>192.2</v>
      </c>
      <c r="H22" s="196"/>
    </row>
    <row r="23" spans="1:9" ht="39.75" customHeight="1" thickBot="1" x14ac:dyDescent="0.3">
      <c r="A23" s="141">
        <v>5119245</v>
      </c>
      <c r="B23" s="151" t="s">
        <v>65</v>
      </c>
      <c r="C23" s="161">
        <v>121</v>
      </c>
      <c r="D23" s="161" t="s">
        <v>67</v>
      </c>
      <c r="E23" s="161">
        <v>80</v>
      </c>
      <c r="F23" s="162" t="s">
        <v>68</v>
      </c>
      <c r="G23" s="161">
        <v>379.6</v>
      </c>
      <c r="H23" s="196"/>
    </row>
    <row r="24" spans="1:9" ht="54.6" customHeight="1" thickBot="1" x14ac:dyDescent="0.3">
      <c r="A24" s="190" t="s">
        <v>71</v>
      </c>
      <c r="B24" s="191"/>
      <c r="C24" s="163">
        <v>123</v>
      </c>
      <c r="D24" s="164">
        <f>SUM(D20:D23)</f>
        <v>597894.90800000005</v>
      </c>
      <c r="E24" s="163">
        <v>82</v>
      </c>
      <c r="F24" s="164">
        <f>SUM(F20:F23)</f>
        <v>594122.54999999993</v>
      </c>
      <c r="G24" s="165">
        <f>SUM(G21:G23)</f>
        <v>571.79999999999995</v>
      </c>
      <c r="H24" s="197"/>
    </row>
    <row r="26" spans="1:9" x14ac:dyDescent="0.25">
      <c r="B26" s="37"/>
    </row>
  </sheetData>
  <mergeCells count="20">
    <mergeCell ref="G2:G3"/>
    <mergeCell ref="A19:B19"/>
    <mergeCell ref="G17:G18"/>
    <mergeCell ref="A13:A18"/>
    <mergeCell ref="A1:F1"/>
    <mergeCell ref="C2:D2"/>
    <mergeCell ref="E2:F2"/>
    <mergeCell ref="A2:A3"/>
    <mergeCell ref="B2:B3"/>
    <mergeCell ref="E12:F12"/>
    <mergeCell ref="E7:F7"/>
    <mergeCell ref="E8:F8"/>
    <mergeCell ref="E9:F9"/>
    <mergeCell ref="C17:C18"/>
    <mergeCell ref="D17:D18"/>
    <mergeCell ref="A24:B24"/>
    <mergeCell ref="H4:H19"/>
    <mergeCell ref="H20:H24"/>
    <mergeCell ref="E10:F10"/>
    <mergeCell ref="E11:F11"/>
  </mergeCells>
  <pageMargins left="0.11811023622047245" right="0.11811023622047245" top="0.15748031496062992" bottom="0.15748031496062992" header="0.31496062992125984" footer="0.31496062992125984"/>
  <pageSetup paperSize="9" scale="86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Admin</cp:lastModifiedBy>
  <cp:lastPrinted>2025-12-23T11:51:46Z</cp:lastPrinted>
  <dcterms:created xsi:type="dcterms:W3CDTF">2006-09-28T05:33:00Z</dcterms:created>
  <dcterms:modified xsi:type="dcterms:W3CDTF">2025-12-23T11:52:32Z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A6FDCB32F3AF4D80A0B63692B76D3BE6_13</vt:lpwstr>
  </property>
  <property fmtid="{D5CDD505-2E9C-101B-9397-08002B2CF9AE}" pid="3" name="KSOProductBuildVer">
    <vt:lpwstr>1049-12.2.0.19307</vt:lpwstr>
  </property>
</Properties>
</file>